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eyap\2025\Γ-2025\"/>
    </mc:Choice>
  </mc:AlternateContent>
  <xr:revisionPtr revIDLastSave="0" documentId="13_ncr:1_{70D016BA-2EE9-455F-8EE9-E262A07CA550}" xr6:coauthVersionLast="47" xr6:coauthVersionMax="47" xr10:uidLastSave="{00000000-0000-0000-0000-000000000000}"/>
  <bookViews>
    <workbookView xWindow="-120" yWindow="-120" windowWidth="29040" windowHeight="15720" tabRatio="602" xr2:uid="{00000000-000D-0000-FFFF-FFFF00000000}"/>
  </bookViews>
  <sheets>
    <sheet name="Προϋπολογισμός" sheetId="3" r:id="rId1"/>
  </sheets>
  <definedNames>
    <definedName name="_xlnm.Print_Area" localSheetId="0">Προϋπολογισμός!$A$1:$AB$165</definedName>
    <definedName name="_xlnm.Print_Titles" localSheetId="0">Προϋπολογισμός!$14:$14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46" i="3" l="1"/>
  <c r="AB29" i="3" l="1"/>
  <c r="AJ14" i="3"/>
  <c r="AJ10" i="3" s="1"/>
  <c r="AJ9" i="3" s="1"/>
  <c r="AL9" i="3" l="1"/>
  <c r="AB20" i="3" l="1"/>
  <c r="AB125" i="3" l="1"/>
  <c r="AB124" i="3"/>
  <c r="AB28" i="3" l="1"/>
  <c r="AB27" i="3"/>
  <c r="AB26" i="3"/>
  <c r="AB25" i="3"/>
  <c r="AB24" i="3"/>
  <c r="AB23" i="3"/>
  <c r="AB22" i="3"/>
  <c r="AB21" i="3"/>
  <c r="AB19" i="3"/>
  <c r="AB18" i="3"/>
  <c r="AB17" i="3"/>
  <c r="AB16" i="3"/>
  <c r="AB30" i="3" l="1"/>
  <c r="AB138" i="3"/>
  <c r="AB123" i="3" l="1"/>
  <c r="AB122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14" i="3"/>
  <c r="AB101" i="3"/>
  <c r="AB34" i="3" l="1"/>
  <c r="AB35" i="3"/>
  <c r="AB36" i="3"/>
  <c r="AB37" i="3"/>
  <c r="AB38" i="3"/>
  <c r="AB39" i="3"/>
  <c r="AB41" i="3"/>
  <c r="AB42" i="3"/>
  <c r="AB43" i="3"/>
  <c r="AB44" i="3"/>
  <c r="AB45" i="3"/>
  <c r="AB46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15" i="3"/>
  <c r="AB116" i="3"/>
  <c r="AB117" i="3"/>
  <c r="AB118" i="3"/>
  <c r="AB119" i="3"/>
  <c r="AB120" i="3"/>
  <c r="AB121" i="3"/>
  <c r="AB47" i="3"/>
  <c r="AB40" i="3"/>
  <c r="AB126" i="3"/>
  <c r="AB127" i="3"/>
  <c r="AB128" i="3"/>
  <c r="AB129" i="3"/>
  <c r="AB130" i="3"/>
  <c r="AB131" i="3"/>
  <c r="AB132" i="3"/>
  <c r="AB133" i="3"/>
  <c r="AB134" i="3"/>
  <c r="AB135" i="3"/>
  <c r="AB136" i="3"/>
  <c r="AB137" i="3"/>
  <c r="AB33" i="3"/>
  <c r="AB139" i="3" l="1"/>
  <c r="AB140" i="3" s="1"/>
  <c r="AB141" i="3" l="1"/>
  <c r="AB142" i="3" s="1"/>
  <c r="AB143" i="3" l="1"/>
  <c r="AB144" i="3" s="1"/>
  <c r="AB147" i="3" s="1"/>
  <c r="AB148" i="3" s="1"/>
  <c r="AB150" i="3"/>
  <c r="AB151" i="3" s="1"/>
</calcChain>
</file>

<file path=xl/sharedStrings.xml><?xml version="1.0" encoding="utf-8"?>
<sst xmlns="http://schemas.openxmlformats.org/spreadsheetml/2006/main" count="468" uniqueCount="313">
  <si>
    <t>Α/Α</t>
  </si>
  <si>
    <t>Είδος Εργασιών</t>
  </si>
  <si>
    <t xml:space="preserve">Αρθρο Αναθεωρ. </t>
  </si>
  <si>
    <t xml:space="preserve"> </t>
  </si>
  <si>
    <t>ΥΔΡ 6621.1</t>
  </si>
  <si>
    <t>Μονάδα Μέτρησης</t>
  </si>
  <si>
    <t xml:space="preserve">Τιμή Μονάδος </t>
  </si>
  <si>
    <t>ΥΔΡ 6621.3</t>
  </si>
  <si>
    <t>ΕΘΝΙΚΟ ΣΤΑΔΙΟ</t>
  </si>
  <si>
    <t>ΤΑΝΑΓΡΑΣ ΗΜΑΘΙΑΣ</t>
  </si>
  <si>
    <t>ΕΥΠΑΛΑΜΟΥ ΑΓΙΑΣ ΠΑΡΑΣΚΕΥΗΣ</t>
  </si>
  <si>
    <t>ΓΕΡΟΥΛΑΝΟΥ ΓΑΛΗΝΟΥ</t>
  </si>
  <si>
    <t>ΚΡΙΤΙΟΥ ΚΡΙΤΟΒΟΥΛΟΥ</t>
  </si>
  <si>
    <t>ΠΑΡ ΔΕ50</t>
  </si>
  <si>
    <t>ΛΕΧΑΙΝΩΝ</t>
  </si>
  <si>
    <t>ΒΟΥΝΤΕΝΗ ΜΑΡΓΑΡΙΤΕΣ</t>
  </si>
  <si>
    <t>ΕΛ.ΒΕΝΙΖΕΛΟΥ ΤΕΡΜΑ ΟΙΤΗΣ</t>
  </si>
  <si>
    <t>ΓΗΡΟΚΟΜΕΙΟΥ</t>
  </si>
  <si>
    <t>ΜΟΝΗΣ ΙΒΗΡΩΝ</t>
  </si>
  <si>
    <t>ΜΟΝΗΣ ΝΟΤΕΝΩΝ</t>
  </si>
  <si>
    <t>ΚΛΕΙΣΟΒΗΣ</t>
  </si>
  <si>
    <t>ΜΠΑΛΑ</t>
  </si>
  <si>
    <t>ΙΣΟΚΡΑΤΟΥΣ ΔΙΟΓΕΝΟΥΣ</t>
  </si>
  <si>
    <t>ΑΓΩΓΟΣ ΑΡΟΗΣ</t>
  </si>
  <si>
    <t>ΓΕΩΤΡΗΣΗ ΡΩΜΑΝΟΥ</t>
  </si>
  <si>
    <t>ΒΟΥΝΤΕΝΗ</t>
  </si>
  <si>
    <t>ΕΛΕΚΥΣΤΡΑ</t>
  </si>
  <si>
    <t>ΔΙΑΦΟΡΑ</t>
  </si>
  <si>
    <t>Σε χωματόδρομο</t>
  </si>
  <si>
    <t>Σε δρόμο με ασφαλτικό οδόστρωμα</t>
  </si>
  <si>
    <t>Σε τσιμεντόδρομο η πεζοδρόμιο</t>
  </si>
  <si>
    <t>Αποκατάσταση βλάβης δικτύου ύδρευσης από υλικό πολυαιθυλενίου διατομής μέχρι και DN160</t>
  </si>
  <si>
    <t>Αποκατάσταση βλάβης δικτύου ύδρευσης διατομής άνω των 2΄΄ και μέχρι DN160 από οποιδήποτε υλικό εκτός πολυαιθυλενίου</t>
  </si>
  <si>
    <t>2.1</t>
  </si>
  <si>
    <t>ΥΔΡ 6621.2</t>
  </si>
  <si>
    <t>ΥΔΡ 6621.4</t>
  </si>
  <si>
    <t xml:space="preserve">ΥΔΡ  Ν4 </t>
  </si>
  <si>
    <t xml:space="preserve">ΥΔΡ  Ν3 </t>
  </si>
  <si>
    <t xml:space="preserve">ΥΔΡ  Ν2 </t>
  </si>
  <si>
    <t>ΤΕΜ.</t>
  </si>
  <si>
    <t>Εντός φρεατιου δικλείδας ή υδρομέτρου</t>
  </si>
  <si>
    <t>ΟΔΟ 4521Β</t>
  </si>
  <si>
    <t xml:space="preserve">Ωριαία αποζημίωση μεταφοράς και εργασίας φορτηγού αυτοκινήτου ή μηχανήματος </t>
  </si>
  <si>
    <t>ΟΔΟ 1123Α</t>
  </si>
  <si>
    <t>6.1</t>
  </si>
  <si>
    <t>6.2</t>
  </si>
  <si>
    <t>Για μια ώρα μετάβασης ή πραγματικής εργασίας,  περιστρεφόμενου μηχανικού εκσκαφέα μέχρι 235ΗΡ</t>
  </si>
  <si>
    <t>ΩΡΑ</t>
  </si>
  <si>
    <t>μια ώρα μετάβασης ή πραγματικής εργασίας προωθητήρα 215 ΗΡ</t>
  </si>
  <si>
    <t>Για μια ώρα μετάβασης ή πραγματικής εργασίας φορτωτή 235 ΗΡ</t>
  </si>
  <si>
    <t xml:space="preserve">Για μια ώρα μετάβασης ή πραγματικής εργασίας φορτηγού αυτοκινήτου έως 20 t </t>
  </si>
  <si>
    <t>Μ2</t>
  </si>
  <si>
    <t>Αποκατάσταση ασφαλτικών οδοστρωμάτων στις θέσεις ορυγμάτων υπογείων δικτύων</t>
  </si>
  <si>
    <t>10.1</t>
  </si>
  <si>
    <t>10.3</t>
  </si>
  <si>
    <t xml:space="preserve">Αποκατάσταση βλάβης δικτύου ύδρευσης από υλικό, διατομής  άνω της DN160, μέχρι και DN355 συμπεριλαμβανόμενου και του πολυαιθυλενίου </t>
  </si>
  <si>
    <t xml:space="preserve">Αποκατάσταση βλάβης δικτύου ύδρευσης από οποιοδήποτε υλικό, διατομής άνω της DN355, μέχρι και DN450 συμπεριλαμβανόμενου και του πολυαιθυλενίου </t>
  </si>
  <si>
    <t>5.1</t>
  </si>
  <si>
    <t>5.2</t>
  </si>
  <si>
    <t>8.1</t>
  </si>
  <si>
    <t>8.2</t>
  </si>
  <si>
    <t>8.3</t>
  </si>
  <si>
    <t xml:space="preserve">ΥΔΡ  Ν5 </t>
  </si>
  <si>
    <t xml:space="preserve">ΥΔΡ  Ν6 </t>
  </si>
  <si>
    <t xml:space="preserve">ΥΔΡ  Ν7 </t>
  </si>
  <si>
    <t xml:space="preserve">ΥΔΡ  Ν8 </t>
  </si>
  <si>
    <t>ΥΔΡ 6630.1</t>
  </si>
  <si>
    <t>Αποκατάσταση βλάβης δικτύου ύδρευσης από οποιοδήποτε υλικό διατομής από DN50 μέχρι και DN160 με  χρήση δύο τεμαχίων μηχανικών συνδέσμων (multi)</t>
  </si>
  <si>
    <t xml:space="preserve">Αποκατάσταση βλάβης δικτύου ύδρευσης από οποιοδήποτε υλικό, διατομής άνω της DN160  μέχρι  και DN250 με χρήση δύο τεμαχίων μηχανικών συνδέσμων (multi)  </t>
  </si>
  <si>
    <t xml:space="preserve">Αποκατάσταση βλάβης δικτύου ύδρευσης από οποιοδήποτε υλικό διατομής άνω της DN250  μέχρι  και  DN400 με χρήση δύο τεμαχίων μηχανικών συνδέσμων  (multi)  </t>
  </si>
  <si>
    <t xml:space="preserve">Ωριαία αποζημίωση μεταφοράς και εργασίας εργάτη ή τεχνίτη υδραυλικού </t>
  </si>
  <si>
    <t xml:space="preserve">Για μια ώρα μετάβασης και πραγματικής εργασίας,  εργάτη </t>
  </si>
  <si>
    <t xml:space="preserve">Για μια ώρα μετάβασης και πραγματικής εργασίας, τεχνίτη </t>
  </si>
  <si>
    <t xml:space="preserve">Τοποθέτηση ή αντικατάσταση δικλείδας δικτύου με νέα χυτοσιδηρή ελαστικής έμφραξης  GGG40  </t>
  </si>
  <si>
    <t>9.1</t>
  </si>
  <si>
    <t>ΥΔΡ 6651.1</t>
  </si>
  <si>
    <t xml:space="preserve">ΥΔΡ  Ν9 </t>
  </si>
  <si>
    <t>9.2</t>
  </si>
  <si>
    <t>9.3</t>
  </si>
  <si>
    <t>ονομαστικής διαμέτρου DN 50 mm</t>
  </si>
  <si>
    <t>ονομαστικής διαμέτρου DN 80 mm</t>
  </si>
  <si>
    <t>ονομαστικής διαμέτρου DN 100 mm</t>
  </si>
  <si>
    <t>ονομαστικής διαμέτρου DN 125 mm</t>
  </si>
  <si>
    <t>ονομαστικής διαμέτρου DN 150 mm</t>
  </si>
  <si>
    <t>ονομαστικής διαμέτρου DN 200 mm</t>
  </si>
  <si>
    <t>ονομαστικής διαμέτρου DN 250 mm</t>
  </si>
  <si>
    <t>ονομαστικής διαμέτρου DN 300 mm</t>
  </si>
  <si>
    <t>Πιεζοθραυστικές βαλβίδες (βαλβίδες μείωσης πίεσης)</t>
  </si>
  <si>
    <t>ΥΔΡ 6653.1</t>
  </si>
  <si>
    <t xml:space="preserve">ΥΔΡ  Ν10 </t>
  </si>
  <si>
    <t>ονομαστικής διαμέτρου DN 350 mm</t>
  </si>
  <si>
    <t>ΥΔΡ 6081.1</t>
  </si>
  <si>
    <t>Μ3</t>
  </si>
  <si>
    <t>ΥΔΡ 6068</t>
  </si>
  <si>
    <t>12.1</t>
  </si>
  <si>
    <t>12.2</t>
  </si>
  <si>
    <t>Για συνολικό πάχος επίχωσης έως 50 cm</t>
  </si>
  <si>
    <t>Για συνολικό πάχος επίχωσης άνω των 50 cm</t>
  </si>
  <si>
    <t>Καθαίρεση κατασκευών από άοπλο σκυρόδεμα ή λιθοδομή</t>
  </si>
  <si>
    <t>YΔΡ 6082.1</t>
  </si>
  <si>
    <t>ΥΔΡ 6301</t>
  </si>
  <si>
    <t xml:space="preserve">ΥΔΡ  9.01  </t>
  </si>
  <si>
    <t xml:space="preserve">ΥΔΡ  9.10  </t>
  </si>
  <si>
    <t>9.10.03</t>
  </si>
  <si>
    <t>9.10.04</t>
  </si>
  <si>
    <t>9.10.05</t>
  </si>
  <si>
    <t xml:space="preserve">Για κατασκευές από σκυρόδεμα κατηγορίας C12/16 </t>
  </si>
  <si>
    <t xml:space="preserve">Για κατασκευές από σκυρόδεμα κατηγορίας C16/20 </t>
  </si>
  <si>
    <t xml:space="preserve">Για κατασκευές από σκυρόδεμα κατηγορίας C20/25 </t>
  </si>
  <si>
    <t>ΥΔΡ 6326</t>
  </si>
  <si>
    <t>ΥΔΡ 6327</t>
  </si>
  <si>
    <t>ΥΔΡ 6329</t>
  </si>
  <si>
    <t xml:space="preserve">Προσαύξηση τιμής σκυροδέματος οποιασδήποτε κατηγορίας, όταν το  σύνολο της χρησιμοποιούμενης ποσότητας δεν υπερβαίνει τα 30,00m3 </t>
  </si>
  <si>
    <t xml:space="preserve">ΟΙΚ   32.25 </t>
  </si>
  <si>
    <t>16.1</t>
  </si>
  <si>
    <t>16.2</t>
  </si>
  <si>
    <t>16.3</t>
  </si>
  <si>
    <t>32.25.02</t>
  </si>
  <si>
    <t>32.25.03</t>
  </si>
  <si>
    <t>32.25.04</t>
  </si>
  <si>
    <t xml:space="preserve">Προμήθεια και τοποθέτηση σιδηρού οπλισμού σκυροδεμάτων υδραυλικών έργων  </t>
  </si>
  <si>
    <t xml:space="preserve">ΥΔΡ  9.26 </t>
  </si>
  <si>
    <t>ΥΔΡ 6311</t>
  </si>
  <si>
    <t>kg</t>
  </si>
  <si>
    <t xml:space="preserve">Καλύμματα φρεατίων  </t>
  </si>
  <si>
    <t xml:space="preserve">ΥΔΡ  11.01           </t>
  </si>
  <si>
    <t>ΥΔΡ 6752</t>
  </si>
  <si>
    <t>Καλύμματα από φαιό χυτοσίδηρο (gray iron)</t>
  </si>
  <si>
    <t xml:space="preserve">ΥΔΡ 11.01.01 </t>
  </si>
  <si>
    <t>ΥΔΡ 11.01.02</t>
  </si>
  <si>
    <t>ΥΔΡ 11.01.03</t>
  </si>
  <si>
    <t>NΥΔΡ 11.01.02</t>
  </si>
  <si>
    <t>ΥΔΡ 11.01.03.01</t>
  </si>
  <si>
    <t xml:space="preserve">Καλύμματα από ελατό χυτοσίδηρο (ductile iron) </t>
  </si>
  <si>
    <t xml:space="preserve">Καλύμματα διαιρούμενου τύπου από ελατό χυτοσίδηρο (ductile iron) </t>
  </si>
  <si>
    <t>Καλύμματα φρεατίων από συνθετικά υλικά</t>
  </si>
  <si>
    <t>Καλύμματα φρεατίων από συνθετικά υλικά διαφόρων διαστάσεων, σχημάτων και φέρουσας ικανότητας.</t>
  </si>
  <si>
    <t>ΥΔΡ  Ν20</t>
  </si>
  <si>
    <t>ΥΔΡ  Ν21</t>
  </si>
  <si>
    <t>ΥΔΡ 6623</t>
  </si>
  <si>
    <t>19.1</t>
  </si>
  <si>
    <t>19.2</t>
  </si>
  <si>
    <t>19.3</t>
  </si>
  <si>
    <t>Φ63/32, Φ90/32</t>
  </si>
  <si>
    <t>Φ63/63, Φ90/63</t>
  </si>
  <si>
    <t>Φ110/32, Φ125/32</t>
  </si>
  <si>
    <t xml:space="preserve">Φ110/63,  Φ125/63        </t>
  </si>
  <si>
    <t>Φ160/32</t>
  </si>
  <si>
    <t>Φ160/63</t>
  </si>
  <si>
    <t>Φ225/32</t>
  </si>
  <si>
    <t>Φ225/63</t>
  </si>
  <si>
    <t>22.1</t>
  </si>
  <si>
    <t>22.2</t>
  </si>
  <si>
    <t>ΥΔΡ  Ν22</t>
  </si>
  <si>
    <t xml:space="preserve"> ΟΙΚ-3223.Α.4 </t>
  </si>
  <si>
    <t xml:space="preserve"> ΟΙΚ-3223.Α.5 </t>
  </si>
  <si>
    <t>Μ.Μ.</t>
  </si>
  <si>
    <t>22.3</t>
  </si>
  <si>
    <t>ΥΔΡ  Ν23</t>
  </si>
  <si>
    <t xml:space="preserve">Κατασκευή δικτύου ύδρευσης με αγωγό πολυαιθυλενίου ονομ. διαμέτρου  DN 63 mm / SDR 11 ονομ. πίεσης ΡΝ 16 atm, PE100 – MRS10 (με  ελάχιστη απαιτούμενη αντοχή MRS10= 10MPa) 
</t>
  </si>
  <si>
    <t xml:space="preserve">Εντοπισμός και προσαρμογή φρεατίου δικλείδας (βανοφρεατίου) στην  στάθμη του οδοστρώματος  
</t>
  </si>
  <si>
    <t xml:space="preserve">ΟΙΚ 2226 </t>
  </si>
  <si>
    <t>Ξυλότυποι ή σιδηρότυποι επιπέδων επιφανειών</t>
  </si>
  <si>
    <t xml:space="preserve">Παραγωγή, μεταφορά, διάστρωση, συμπύκνωση και συντήρηση σκυροδέματος με χρήση αντλίας </t>
  </si>
  <si>
    <t>+ΜΤΦ</t>
  </si>
  <si>
    <t>ΟΙΚ-3873</t>
  </si>
  <si>
    <t>38.20.03</t>
  </si>
  <si>
    <t>Δομικά πλέγματα B500C (S500s)</t>
  </si>
  <si>
    <t>38.45</t>
  </si>
  <si>
    <t>Αποστάτες σιδηροπλισμού σκυροδεμάτων</t>
  </si>
  <si>
    <t>ΟΙΚ 3873</t>
  </si>
  <si>
    <t>Δικλείδες τύπου ΒV, PN 16 atm</t>
  </si>
  <si>
    <t xml:space="preserve">ονομαστικής διαμέτρου 3/4''                      </t>
  </si>
  <si>
    <r>
      <t>Ν 13.03.01.02</t>
    </r>
    <r>
      <rPr>
        <sz val="12"/>
        <rFont val="Times New Roman"/>
        <family val="1"/>
      </rPr>
      <t/>
    </r>
  </si>
  <si>
    <t>ονομαστικής διαμέτρου  1''</t>
  </si>
  <si>
    <r>
      <t>Ν 13.03.01.03</t>
    </r>
    <r>
      <rPr>
        <sz val="12"/>
        <rFont val="Times New Roman"/>
        <family val="1"/>
      </rPr>
      <t/>
    </r>
  </si>
  <si>
    <t>ονομαστικής διαμέτρου 2''</t>
  </si>
  <si>
    <t>Εκσκαφή ορυγμάτων τεχνικών έργων σε έδαφος οποιασδήποτε φύσεως εντός ή εκτός κατοικημένης περιοχής</t>
  </si>
  <si>
    <t>Επίχωση κάθε είδους ορυγμάτων τεχνικών έργων εντός πόλεως με θραυστό υλικό λατομείου της Π.Τ.Π.  Ο-150</t>
  </si>
  <si>
    <t>13.1</t>
  </si>
  <si>
    <t>13.2</t>
  </si>
  <si>
    <t>13.3</t>
  </si>
  <si>
    <t>14.1</t>
  </si>
  <si>
    <t>14.2</t>
  </si>
  <si>
    <t>14.3</t>
  </si>
  <si>
    <t>17.1</t>
  </si>
  <si>
    <t>17.2</t>
  </si>
  <si>
    <t>17.3</t>
  </si>
  <si>
    <t>20.1</t>
  </si>
  <si>
    <t>20.2</t>
  </si>
  <si>
    <t xml:space="preserve">Κατασκευή δικτύου ύδρευσης με αγωγό πολυαιθυλενίου ονομ. διαμέτρου  DN 110 mm /SDR 11 ονομ. πίεσης ΡΝ 16 atm, PE100 – MRS10 (με ελάχιστη απαιτούμενη αντοχή MRS10= 10MPa) 
</t>
  </si>
  <si>
    <t>Ποσότητα</t>
  </si>
  <si>
    <t>ΓΕΝΙΚΟ ΣΥΝΟΛΟ</t>
  </si>
  <si>
    <t>Μερική Δαπάνη</t>
  </si>
  <si>
    <t>Απρόβλεπτα 15%</t>
  </si>
  <si>
    <t xml:space="preserve">Ν 13.03.01.01 </t>
  </si>
  <si>
    <t>ΣΥΝΤΑΧΘΗΚΕ</t>
  </si>
  <si>
    <t>ΕΛΕΓΧΘΗΚΕ</t>
  </si>
  <si>
    <t>Δ/ΝΣΗΣ ΥΔΡΕΥΣΗΣ</t>
  </si>
  <si>
    <t>ΘΕΩΡΗΘΗΚΕ</t>
  </si>
  <si>
    <t>Ο ΔΙΕΥΘΥΝΤΗΣ</t>
  </si>
  <si>
    <t>ΒΑΣΙΛΕΙΟΣ ΒΛΑΧΑΚΗΣ</t>
  </si>
  <si>
    <t>ΠΟΛΙΤΙΚΟΣ ΜΗΧΑΝΙΚΟΣ M.Sc.</t>
  </si>
  <si>
    <t>ΔΗΜΗΤΡΙΟΣ ΣΤΕΡΓΙΟΠΟΥΛΟΣ</t>
  </si>
  <si>
    <t xml:space="preserve">Κατασκευή δικτύου ύδρευσης με αγωγό πολυαιθυλενίου ονομ. διαμέτρου  DN 355 mm /SDR 11 ονομ. πίεσης ΡΝ 16 atm, PE100 – MRS10 (με ελάχιστη απαιτούμενη αντοχή MRS10= 10MPa) 
</t>
  </si>
  <si>
    <t xml:space="preserve">Κατασκευή δικτύου ύδρευσης με αγωγό πολυαιθυλενίου ονομ. διαμέτρου  DN 225 mm /SDR 11 ονομ. πίεσης ΡΝ 16 atm, PE100 – MRS10 (με ελάχιστη απαιτούμενη αντοχή MRS10= 10MPa) 
</t>
  </si>
  <si>
    <t xml:space="preserve">Κατασκευή δικτύου ύδρευσης με αγωγό πολυαιθυλενίου ονομ. διαμέτρου  DN 160 mm /SDR 11 ονομ. πίεσης ΡΝ 16 atm, PE100 – MRS10 (με ελάχιστη απαιτούμενη αντοχή MRS10= 10MPa) 
</t>
  </si>
  <si>
    <t>ΥΔΡ 6622.1</t>
  </si>
  <si>
    <t>ΥΔΡ 6622.3</t>
  </si>
  <si>
    <t>18.1</t>
  </si>
  <si>
    <t>18.2</t>
  </si>
  <si>
    <t>18.3</t>
  </si>
  <si>
    <t>20.3</t>
  </si>
  <si>
    <t>Σύνδεση ή ανακατασκευή παροχής ύδρευσης από οποιοδήποτε αγωγό και σε οποιαδήποτε απόσταση από το υφιστάμενο υδρόμετρο ή κολλεκτέρ</t>
  </si>
  <si>
    <t>Αναθεώρηση</t>
  </si>
  <si>
    <t>ΦΠΑ 24%</t>
  </si>
  <si>
    <t>ΓΕΝΙΚΟ ΣΥΝΟΛΟ ΣΥΜΠΕΡΙΛ. ΦΠΑ</t>
  </si>
  <si>
    <t>ΓΕ &amp; ΟΕ 18%</t>
  </si>
  <si>
    <t>Ν ΥΔΡ 13.03</t>
  </si>
  <si>
    <t>Τοποθέτηση πυροσβεστικών κρουνών</t>
  </si>
  <si>
    <t>ΥΔΡ 6651.2</t>
  </si>
  <si>
    <t>Ν ΥΔΡ 13.04</t>
  </si>
  <si>
    <t>ΥΔΡ  Ν14</t>
  </si>
  <si>
    <t>ΥΔΡ  Ν15</t>
  </si>
  <si>
    <t>ΥΔΡ  Ν17</t>
  </si>
  <si>
    <t>ΥΔΡ  Ν18</t>
  </si>
  <si>
    <t>ΥΔΡ  Ν19</t>
  </si>
  <si>
    <t>ΗΛΕΚΤΡΟΛΟΓΟΣ ΜΗΧΑΝΙΚΟΣ, M.Sc.</t>
  </si>
  <si>
    <t>ΤΜΗΜΑΤΟΣ ΜΕΛΕΤΩΝ ΕΡΓΩΝ</t>
  </si>
  <si>
    <t>Ο ΠΡΟΙΣΤΑΜΕΝΟΣ</t>
  </si>
  <si>
    <t>ΠΡΟΥΠΟΛΟΓΙΣΜΟΣ</t>
  </si>
  <si>
    <t>ΔΕΥΑΠ
ΔΙΕΥΘΥΝΣΗ ΥΔΡΕΥΣΗΣ</t>
  </si>
  <si>
    <t>Ομάδα Α:  Χωματουργικά, Σήμανση-Ασφάλεια, Εργασίες Οδοποιίας</t>
  </si>
  <si>
    <t>2.2.</t>
  </si>
  <si>
    <t>ΣΥΝΟΛΟ ΟΜΑΔΑΣ Α:</t>
  </si>
  <si>
    <t>Ομάδα Γ: Σωληνώσεις - Δίκτυα, Συσκευές δικτύων σωληνώσεων, Εργασίες Επισκευών, συντηρήσεων, λοιπών κατασκευών δικτύων</t>
  </si>
  <si>
    <t>11.1</t>
  </si>
  <si>
    <t>11.3</t>
  </si>
  <si>
    <t>12.3</t>
  </si>
  <si>
    <t>15.1</t>
  </si>
  <si>
    <t>15.2</t>
  </si>
  <si>
    <t>15.3</t>
  </si>
  <si>
    <t>16.4</t>
  </si>
  <si>
    <t>17.4</t>
  </si>
  <si>
    <t>21.1</t>
  </si>
  <si>
    <t>21.2</t>
  </si>
  <si>
    <t>21.3</t>
  </si>
  <si>
    <t>ΣΥΝΟΛΟ ΟΜΑΔΑΣ Γ:</t>
  </si>
  <si>
    <t xml:space="preserve">ΑΘΡΟΙΣΜΑ ΕΡΓΑΣΙΩΝ  (ομάδα Α + ομάδα Γ) </t>
  </si>
  <si>
    <t>ΥΔΡ  Ν1</t>
  </si>
  <si>
    <t>ΥΔΡ  Ν11</t>
  </si>
  <si>
    <t>ΥΔΡ  Ν12</t>
  </si>
  <si>
    <t>ΥΔΡ  Ν13</t>
  </si>
  <si>
    <t>ΥΔΡ Ν 16</t>
  </si>
  <si>
    <t>Άθροισμα 1</t>
  </si>
  <si>
    <t>Άθροισμα 2</t>
  </si>
  <si>
    <t xml:space="preserve"> Φρεάτιο δικλίδων</t>
  </si>
  <si>
    <t>ΥΔΡ 6711.7</t>
  </si>
  <si>
    <t>Ν ΥΔΡ  12.12.06</t>
  </si>
  <si>
    <t>Φρεάτιο δικλίδας BV ή υδρομέτρου</t>
  </si>
  <si>
    <t xml:space="preserve"> ΑΤΟΕ 4101</t>
  </si>
  <si>
    <t>Ν  ΥΔΡ  16.24</t>
  </si>
  <si>
    <t>Διάστρωση και εγκιβωτισμός σωλήνων με άμμο λατομείου</t>
  </si>
  <si>
    <t>ΥΔΡ 6069</t>
  </si>
  <si>
    <t>Ν ΥΔΡ 5.07</t>
  </si>
  <si>
    <t>5.3</t>
  </si>
  <si>
    <t>5.4</t>
  </si>
  <si>
    <t>16.5</t>
  </si>
  <si>
    <t>16.6</t>
  </si>
  <si>
    <t>16.7</t>
  </si>
  <si>
    <t>16.8</t>
  </si>
  <si>
    <t>18.4</t>
  </si>
  <si>
    <t>23.1</t>
  </si>
  <si>
    <t>23.2</t>
  </si>
  <si>
    <t>23.3</t>
  </si>
  <si>
    <t>32.1</t>
  </si>
  <si>
    <t>32.2</t>
  </si>
  <si>
    <t>32.3</t>
  </si>
  <si>
    <t>ΑΘΑΝΑΣΙΟΣ ΠΑΠΠΑΣ</t>
  </si>
  <si>
    <t>ΜΗΧΑΝΟΛΟΓΟΣ ΜΗΧΑΝΙΚΟΣ</t>
  </si>
  <si>
    <t>Ιούλιος  2025</t>
  </si>
  <si>
    <t>ΕΡΓΟ: “Συντήρηση Δικτύων Ύδρευσης Γ τομέα (2025)”</t>
  </si>
  <si>
    <t>AEKK</t>
  </si>
  <si>
    <t>μ3</t>
  </si>
  <si>
    <t>ton</t>
  </si>
  <si>
    <t>€</t>
  </si>
  <si>
    <t>Κωδικός Άρθρου</t>
  </si>
  <si>
    <t>Ανακύκλωση</t>
  </si>
  <si>
    <t>Απολογιστικά χωρίς ΓΕ &amp; ΟΕ</t>
  </si>
  <si>
    <t>ΓΕ &amp; ΟΕ Απολογιστικών 18%</t>
  </si>
  <si>
    <t>Άθροισμα 3</t>
  </si>
  <si>
    <r>
      <t xml:space="preserve">Αποκατάσταση βλάβης δικτύου ύδρευσης διατομής           </t>
    </r>
    <r>
      <rPr>
        <b/>
        <vertAlign val="superscript"/>
        <sz val="9"/>
        <rFont val="Times New Roman"/>
        <family val="1"/>
        <charset val="161"/>
      </rPr>
      <t>1</t>
    </r>
    <r>
      <rPr>
        <b/>
        <sz val="9"/>
        <rFont val="Times New Roman"/>
        <family val="1"/>
        <charset val="161"/>
      </rPr>
      <t>/</t>
    </r>
    <r>
      <rPr>
        <b/>
        <vertAlign val="subscript"/>
        <sz val="9"/>
        <rFont val="Times New Roman"/>
        <family val="1"/>
        <charset val="161"/>
      </rPr>
      <t xml:space="preserve">2 </t>
    </r>
    <r>
      <rPr>
        <b/>
        <sz val="9"/>
        <rFont val="Times New Roman"/>
        <family val="1"/>
        <charset val="161"/>
      </rPr>
      <t>¨ μέχρι και 2΄΄ από οποιδήποτε υλικό εκτός πολυαιθυλενίου</t>
    </r>
  </si>
  <si>
    <t>7.1</t>
  </si>
  <si>
    <t>7.2</t>
  </si>
  <si>
    <t>7.3</t>
  </si>
  <si>
    <t>7.4</t>
  </si>
  <si>
    <t>11.2</t>
  </si>
  <si>
    <t>15.4</t>
  </si>
  <si>
    <t>15.5</t>
  </si>
  <si>
    <t>15.6</t>
  </si>
  <si>
    <t>15.7</t>
  </si>
  <si>
    <t>15.8</t>
  </si>
  <si>
    <t>17.4.1</t>
  </si>
  <si>
    <t>18.5</t>
  </si>
  <si>
    <t>18.6</t>
  </si>
  <si>
    <t>18.7</t>
  </si>
  <si>
    <t>18.8</t>
  </si>
  <si>
    <t>25.1</t>
  </si>
  <si>
    <t>25.2</t>
  </si>
  <si>
    <t>25.3</t>
  </si>
  <si>
    <t>31.1</t>
  </si>
  <si>
    <t>31.2</t>
  </si>
  <si>
    <t>31.3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</si>
</sst>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name val="Arial Greek"/>
      <family val="2"/>
      <charset val="161"/>
    </font>
    <font>
      <sz val="9"/>
      <name val="Arial Greek"/>
      <family val="2"/>
      <charset val="161"/>
    </font>
    <font>
      <b/>
      <sz val="9"/>
      <name val="Arial Greek"/>
      <family val="2"/>
      <charset val="161"/>
    </font>
    <font>
      <sz val="9"/>
      <name val="Times New Roman Greek"/>
      <family val="1"/>
      <charset val="161"/>
    </font>
    <font>
      <b/>
      <sz val="9"/>
      <name val="Times New Roman Greek"/>
      <family val="1"/>
      <charset val="161"/>
    </font>
    <font>
      <sz val="8"/>
      <name val="Times New Roman Greek"/>
      <family val="1"/>
      <charset val="161"/>
    </font>
    <font>
      <b/>
      <sz val="8"/>
      <name val="Times New Roman Greek"/>
      <family val="1"/>
      <charset val="161"/>
    </font>
    <font>
      <sz val="10"/>
      <name val="Times New Roman Greek"/>
      <family val="1"/>
      <charset val="161"/>
    </font>
    <font>
      <b/>
      <sz val="11"/>
      <name val="Times New Roman Greek"/>
      <family val="1"/>
      <charset val="161"/>
    </font>
    <font>
      <sz val="11"/>
      <name val="Arial"/>
      <family val="2"/>
      <charset val="161"/>
    </font>
    <font>
      <sz val="9"/>
      <name val="Times New Roman Greek"/>
      <charset val="161"/>
    </font>
    <font>
      <b/>
      <sz val="9"/>
      <name val="Times New Roman Greek"/>
      <charset val="161"/>
    </font>
    <font>
      <sz val="9"/>
      <name val="Times New Roman"/>
      <family val="1"/>
      <charset val="161"/>
    </font>
    <font>
      <b/>
      <sz val="9"/>
      <name val="Times New Roman"/>
      <family val="1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2"/>
      <name val="Times New Roman"/>
      <family val="1"/>
    </font>
    <font>
      <b/>
      <sz val="10"/>
      <color rgb="FFFF0000"/>
      <name val="Arial Greek"/>
      <charset val="161"/>
    </font>
    <font>
      <sz val="8"/>
      <name val="Cambria"/>
      <family val="1"/>
      <charset val="161"/>
    </font>
    <font>
      <sz val="10"/>
      <name val="Times New Roman Greek"/>
      <charset val="161"/>
    </font>
    <font>
      <sz val="9"/>
      <name val="Cambria"/>
      <family val="1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sz val="10"/>
      <color rgb="FFFF0000"/>
      <name val="Arial Greek"/>
      <family val="2"/>
      <charset val="161"/>
    </font>
    <font>
      <b/>
      <vertAlign val="superscript"/>
      <sz val="9"/>
      <name val="Times New Roman"/>
      <family val="1"/>
      <charset val="161"/>
    </font>
    <font>
      <b/>
      <vertAlign val="subscript"/>
      <sz val="9"/>
      <name val="Times New Roman"/>
      <family val="1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center" wrapText="1"/>
    </xf>
    <xf numFmtId="0" fontId="20" fillId="0" borderId="0" xfId="0" applyFont="1"/>
    <xf numFmtId="4" fontId="0" fillId="0" borderId="0" xfId="0" applyNumberFormat="1"/>
    <xf numFmtId="0" fontId="2" fillId="0" borderId="2" xfId="0" applyFont="1" applyBorder="1" applyAlignment="1">
      <alignment horizontal="center" vertical="top"/>
    </xf>
    <xf numFmtId="4" fontId="1" fillId="0" borderId="2" xfId="0" applyNumberFormat="1" applyFont="1" applyBorder="1" applyAlignment="1">
      <alignment vertical="top"/>
    </xf>
    <xf numFmtId="0" fontId="7" fillId="3" borderId="4" xfId="0" applyFont="1" applyFill="1" applyBorder="1" applyAlignment="1">
      <alignment horizontal="center" vertical="center"/>
    </xf>
    <xf numFmtId="0" fontId="7" fillId="3" borderId="4" xfId="0" quotePrefix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2" xfId="0" applyFont="1" applyFill="1" applyBorder="1"/>
    <xf numFmtId="4" fontId="8" fillId="2" borderId="2" xfId="0" applyNumberFormat="1" applyFont="1" applyFill="1" applyBorder="1"/>
    <xf numFmtId="4" fontId="10" fillId="2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quotePrefix="1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5" fillId="0" borderId="1" xfId="0" quotePrefix="1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left" vertical="center"/>
    </xf>
    <xf numFmtId="1" fontId="7" fillId="3" borderId="3" xfId="0" applyNumberFormat="1" applyFont="1" applyFill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21" fillId="2" borderId="2" xfId="0" applyFont="1" applyFill="1" applyBorder="1" applyAlignment="1">
      <alignment horizontal="left" vertical="center" wrapText="1"/>
    </xf>
    <xf numFmtId="4" fontId="21" fillId="0" borderId="1" xfId="0" quotePrefix="1" applyNumberFormat="1" applyFont="1" applyBorder="1" applyAlignment="1">
      <alignment horizontal="left" vertical="center" wrapText="1"/>
    </xf>
    <xf numFmtId="4" fontId="21" fillId="0" borderId="1" xfId="0" applyNumberFormat="1" applyFont="1" applyBorder="1" applyAlignment="1">
      <alignment horizontal="left" vertical="center" wrapText="1"/>
    </xf>
    <xf numFmtId="4" fontId="21" fillId="0" borderId="1" xfId="0" applyNumberFormat="1" applyFont="1" applyBorder="1" applyAlignment="1">
      <alignment horizontal="left" vertical="center"/>
    </xf>
    <xf numFmtId="4" fontId="21" fillId="2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4" fontId="23" fillId="2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center"/>
    </xf>
    <xf numFmtId="4" fontId="25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6" fillId="0" borderId="1" xfId="0" quotePrefix="1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/>
    </xf>
    <xf numFmtId="4" fontId="24" fillId="0" borderId="1" xfId="0" applyNumberFormat="1" applyFont="1" applyBorder="1" applyAlignment="1">
      <alignment vertical="top"/>
    </xf>
    <xf numFmtId="0" fontId="25" fillId="0" borderId="0" xfId="0" applyFont="1" applyAlignment="1">
      <alignment horizontal="center"/>
    </xf>
    <xf numFmtId="0" fontId="25" fillId="0" borderId="7" xfId="0" applyFont="1" applyBorder="1" applyAlignment="1">
      <alignment horizontal="center" vertical="top"/>
    </xf>
    <xf numFmtId="0" fontId="25" fillId="0" borderId="7" xfId="0" applyFont="1" applyBorder="1" applyAlignment="1">
      <alignment vertical="top"/>
    </xf>
    <xf numFmtId="0" fontId="2" fillId="0" borderId="7" xfId="0" applyFont="1" applyBorder="1" applyAlignment="1">
      <alignment horizontal="center" vertical="top"/>
    </xf>
    <xf numFmtId="4" fontId="3" fillId="0" borderId="0" xfId="0" applyNumberFormat="1" applyFont="1"/>
    <xf numFmtId="0" fontId="9" fillId="0" borderId="8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16" fillId="0" borderId="9" xfId="0" applyFont="1" applyBorder="1" applyAlignment="1">
      <alignment horizontal="right" vertical="center" wrapText="1"/>
    </xf>
    <xf numFmtId="4" fontId="18" fillId="0" borderId="13" xfId="0" applyNumberFormat="1" applyFont="1" applyBorder="1" applyAlignment="1">
      <alignment vertical="center"/>
    </xf>
    <xf numFmtId="0" fontId="16" fillId="0" borderId="8" xfId="0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vertical="center"/>
    </xf>
    <xf numFmtId="4" fontId="17" fillId="0" borderId="13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4" fontId="7" fillId="3" borderId="14" xfId="0" applyNumberFormat="1" applyFont="1" applyFill="1" applyBorder="1" applyAlignment="1">
      <alignment horizontal="center" vertical="center" wrapText="1"/>
    </xf>
    <xf numFmtId="0" fontId="4" fillId="0" borderId="16" xfId="0" applyFont="1" applyBorder="1"/>
    <xf numFmtId="4" fontId="4" fillId="0" borderId="17" xfId="0" applyNumberFormat="1" applyFont="1" applyBorder="1" applyAlignment="1">
      <alignment horizontal="right" vertical="center"/>
    </xf>
    <xf numFmtId="0" fontId="7" fillId="0" borderId="0" xfId="0" applyFont="1" applyAlignment="1">
      <alignment wrapText="1"/>
    </xf>
    <xf numFmtId="1" fontId="7" fillId="4" borderId="6" xfId="0" applyNumberFormat="1" applyFont="1" applyFill="1" applyBorder="1" applyAlignment="1">
      <alignment horizontal="center" vertical="center"/>
    </xf>
    <xf numFmtId="0" fontId="5" fillId="5" borderId="0" xfId="0" applyFont="1" applyFill="1"/>
    <xf numFmtId="1" fontId="14" fillId="0" borderId="5" xfId="0" quotePrefix="1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right" vertical="center"/>
    </xf>
    <xf numFmtId="4" fontId="5" fillId="0" borderId="20" xfId="0" applyNumberFormat="1" applyFont="1" applyBorder="1" applyAlignment="1">
      <alignment horizontal="right" vertical="center"/>
    </xf>
    <xf numFmtId="4" fontId="5" fillId="0" borderId="25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center" wrapText="1"/>
    </xf>
    <xf numFmtId="0" fontId="0" fillId="6" borderId="0" xfId="0" applyFill="1"/>
    <xf numFmtId="0" fontId="2" fillId="6" borderId="0" xfId="0" applyFont="1" applyFill="1"/>
    <xf numFmtId="4" fontId="2" fillId="0" borderId="13" xfId="0" applyNumberFormat="1" applyFont="1" applyBorder="1" applyAlignment="1">
      <alignment vertical="center"/>
    </xf>
    <xf numFmtId="1" fontId="9" fillId="2" borderId="6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49" fontId="26" fillId="0" borderId="0" xfId="0" applyNumberFormat="1" applyFont="1"/>
    <xf numFmtId="4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16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/>
    <xf numFmtId="0" fontId="11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right" vertical="center"/>
    </xf>
    <xf numFmtId="0" fontId="16" fillId="0" borderId="23" xfId="0" applyFont="1" applyBorder="1" applyAlignment="1">
      <alignment horizontal="right" vertical="center"/>
    </xf>
    <xf numFmtId="0" fontId="16" fillId="0" borderId="24" xfId="0" applyFont="1" applyBorder="1" applyAlignment="1">
      <alignment horizontal="right" vertical="center"/>
    </xf>
    <xf numFmtId="0" fontId="7" fillId="4" borderId="21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" fontId="7" fillId="0" borderId="8" xfId="0" applyNumberFormat="1" applyFont="1" applyBorder="1" applyAlignment="1">
      <alignment horizontal="right" vertical="center" wrapText="1"/>
    </xf>
    <xf numFmtId="1" fontId="7" fillId="0" borderId="9" xfId="0" applyNumberFormat="1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1" fontId="7" fillId="0" borderId="18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69"/>
  <sheetViews>
    <sheetView showZeros="0" tabSelected="1" topLeftCell="A2" workbookViewId="0">
      <selection activeCell="A2" sqref="A1:XFD1048576"/>
    </sheetView>
  </sheetViews>
  <sheetFormatPr defaultColWidth="8.85546875" defaultRowHeight="12.75" x14ac:dyDescent="0.2"/>
  <cols>
    <col min="1" max="1" width="5" style="38" customWidth="1"/>
    <col min="2" max="2" width="40.28515625" style="6" customWidth="1"/>
    <col min="3" max="3" width="10.140625" style="9" customWidth="1"/>
    <col min="4" max="4" width="11.7109375" style="6" customWidth="1"/>
    <col min="5" max="5" width="10.42578125" style="58" customWidth="1"/>
    <col min="6" max="6" width="9.28515625" style="6" hidden="1" customWidth="1"/>
    <col min="7" max="7" width="11.42578125" style="6" hidden="1" customWidth="1"/>
    <col min="8" max="8" width="9.28515625" style="6" hidden="1" customWidth="1"/>
    <col min="9" max="9" width="10.7109375" style="6" hidden="1" customWidth="1"/>
    <col min="10" max="10" width="8.42578125" style="6" hidden="1" customWidth="1"/>
    <col min="11" max="11" width="12.140625" style="6" hidden="1" customWidth="1"/>
    <col min="12" max="12" width="10.7109375" style="6" hidden="1" customWidth="1"/>
    <col min="13" max="13" width="12.28515625" style="6" hidden="1" customWidth="1"/>
    <col min="14" max="14" width="13.85546875" style="6" hidden="1" customWidth="1"/>
    <col min="15" max="15" width="9.28515625" style="6" hidden="1" customWidth="1"/>
    <col min="16" max="16" width="10.140625" style="6" hidden="1" customWidth="1"/>
    <col min="17" max="18" width="11.28515625" style="6" hidden="1" customWidth="1"/>
    <col min="19" max="19" width="13" style="6" hidden="1" customWidth="1"/>
    <col min="20" max="20" width="14.42578125" style="6" hidden="1" customWidth="1"/>
    <col min="21" max="22" width="9.28515625" style="6" hidden="1" customWidth="1"/>
    <col min="23" max="23" width="11.28515625" style="6" hidden="1" customWidth="1"/>
    <col min="24" max="24" width="9.28515625" style="6" hidden="1" customWidth="1"/>
    <col min="25" max="25" width="11.7109375" style="6" hidden="1" customWidth="1"/>
    <col min="26" max="26" width="11.5703125" style="10" customWidth="1"/>
    <col min="27" max="27" width="10" customWidth="1"/>
    <col min="28" max="28" width="13" customWidth="1"/>
    <col min="29" max="29" width="4.5703125" customWidth="1"/>
    <col min="30" max="30" width="17.28515625" customWidth="1"/>
    <col min="31" max="31" width="9.140625" bestFit="1" customWidth="1"/>
  </cols>
  <sheetData>
    <row r="1" spans="1:52" hidden="1" x14ac:dyDescent="0.2"/>
    <row r="2" spans="1:52" ht="24" customHeight="1" x14ac:dyDescent="0.2">
      <c r="A2" s="39"/>
      <c r="B2" s="89" t="s">
        <v>231</v>
      </c>
      <c r="C2" s="13"/>
      <c r="D2" s="5"/>
      <c r="E2" s="59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11"/>
      <c r="AA2" s="2"/>
      <c r="AB2" s="2"/>
      <c r="AC2" s="2"/>
      <c r="AD2" s="2"/>
      <c r="AE2" s="2" t="s">
        <v>282</v>
      </c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ht="6" customHeight="1" x14ac:dyDescent="0.2">
      <c r="A3" s="39"/>
      <c r="B3" s="5"/>
      <c r="C3" s="13"/>
      <c r="D3" s="5"/>
      <c r="E3" s="59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11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hidden="1" x14ac:dyDescent="0.2">
      <c r="A4" s="39"/>
      <c r="B4" s="5"/>
      <c r="C4" s="13"/>
      <c r="D4" s="5"/>
      <c r="E4" s="59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1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x14ac:dyDescent="0.2">
      <c r="A5" s="111" t="s">
        <v>281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3"/>
      <c r="AB5" s="113"/>
    </row>
    <row r="6" spans="1:52" s="1" customFormat="1" ht="5.25" customHeight="1" x14ac:dyDescent="0.2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3"/>
      <c r="AB6" s="113"/>
    </row>
    <row r="7" spans="1:52" hidden="1" x14ac:dyDescent="0.2">
      <c r="A7" s="39"/>
      <c r="B7" s="4"/>
      <c r="C7" s="8"/>
      <c r="D7" s="4"/>
      <c r="E7" s="60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2"/>
    </row>
    <row r="8" spans="1:52" x14ac:dyDescent="0.2">
      <c r="A8" s="39"/>
      <c r="B8" s="4"/>
      <c r="C8" s="8"/>
      <c r="D8" s="4"/>
      <c r="E8" s="6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12"/>
    </row>
    <row r="9" spans="1:52" ht="13.5" customHeight="1" x14ac:dyDescent="0.2">
      <c r="A9" s="114" t="s">
        <v>230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J9">
        <f>+AJ10*1.3</f>
        <v>3285.3600000000006</v>
      </c>
      <c r="AK9" t="s">
        <v>285</v>
      </c>
      <c r="AL9">
        <f>+AJ9/AJ14</f>
        <v>2.3400000000000003</v>
      </c>
    </row>
    <row r="10" spans="1:52" ht="16.5" customHeight="1" thickBot="1" x14ac:dyDescent="0.25">
      <c r="A10" s="39"/>
      <c r="B10" s="4"/>
      <c r="C10" s="8"/>
      <c r="D10" s="4"/>
      <c r="E10" s="60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12"/>
      <c r="AH10" s="101" t="s">
        <v>287</v>
      </c>
      <c r="AI10" s="100"/>
      <c r="AJ10" s="100">
        <f>+AJ14*1.8</f>
        <v>2527.2000000000003</v>
      </c>
      <c r="AK10" s="100" t="s">
        <v>284</v>
      </c>
    </row>
    <row r="11" spans="1:52" ht="9.75" hidden="1" customHeight="1" thickBot="1" x14ac:dyDescent="0.25">
      <c r="A11" s="39"/>
      <c r="B11" s="7"/>
      <c r="C11" s="8"/>
      <c r="D11" s="7"/>
      <c r="E11" s="60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12"/>
    </row>
    <row r="12" spans="1:52" ht="6" hidden="1" customHeight="1" x14ac:dyDescent="0.2"/>
    <row r="13" spans="1:52" ht="3.75" hidden="1" customHeight="1" x14ac:dyDescent="0.2"/>
    <row r="14" spans="1:52" s="3" customFormat="1" ht="35.25" customHeight="1" x14ac:dyDescent="0.2">
      <c r="A14" s="37" t="s">
        <v>0</v>
      </c>
      <c r="B14" s="21" t="s">
        <v>1</v>
      </c>
      <c r="C14" s="22" t="s">
        <v>2</v>
      </c>
      <c r="D14" s="23" t="s">
        <v>286</v>
      </c>
      <c r="E14" s="23" t="s">
        <v>5</v>
      </c>
      <c r="F14" s="23" t="s">
        <v>27</v>
      </c>
      <c r="G14" s="23" t="s">
        <v>26</v>
      </c>
      <c r="H14" s="23" t="s">
        <v>8</v>
      </c>
      <c r="I14" s="23" t="s">
        <v>9</v>
      </c>
      <c r="J14" s="23" t="s">
        <v>23</v>
      </c>
      <c r="K14" s="23" t="s">
        <v>10</v>
      </c>
      <c r="L14" s="23" t="s">
        <v>24</v>
      </c>
      <c r="M14" s="23" t="s">
        <v>11</v>
      </c>
      <c r="N14" s="23" t="s">
        <v>12</v>
      </c>
      <c r="O14" s="23" t="s">
        <v>13</v>
      </c>
      <c r="P14" s="23" t="s">
        <v>14</v>
      </c>
      <c r="Q14" s="23" t="s">
        <v>15</v>
      </c>
      <c r="R14" s="23" t="s">
        <v>25</v>
      </c>
      <c r="S14" s="23" t="s">
        <v>16</v>
      </c>
      <c r="T14" s="23" t="s">
        <v>17</v>
      </c>
      <c r="U14" s="23" t="s">
        <v>18</v>
      </c>
      <c r="V14" s="23" t="s">
        <v>19</v>
      </c>
      <c r="W14" s="23" t="s">
        <v>20</v>
      </c>
      <c r="X14" s="23" t="s">
        <v>21</v>
      </c>
      <c r="Y14" s="23" t="s">
        <v>22</v>
      </c>
      <c r="Z14" s="24" t="s">
        <v>6</v>
      </c>
      <c r="AA14" s="24" t="s">
        <v>191</v>
      </c>
      <c r="AB14" s="86" t="s">
        <v>193</v>
      </c>
      <c r="AJ14" s="3">
        <f>3900*0.4*0.9</f>
        <v>1404</v>
      </c>
      <c r="AK14" s="3" t="s">
        <v>283</v>
      </c>
    </row>
    <row r="15" spans="1:52" s="3" customFormat="1" ht="35.25" customHeight="1" x14ac:dyDescent="0.2">
      <c r="A15" s="90"/>
      <c r="B15" s="119" t="s">
        <v>232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1"/>
    </row>
    <row r="16" spans="1:52" s="91" customFormat="1" ht="35.25" customHeight="1" x14ac:dyDescent="0.2">
      <c r="A16" s="92">
        <v>1</v>
      </c>
      <c r="B16" s="35" t="s">
        <v>177</v>
      </c>
      <c r="C16" s="53" t="s">
        <v>91</v>
      </c>
      <c r="D16" s="53" t="s">
        <v>249</v>
      </c>
      <c r="E16" s="64" t="s">
        <v>92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54">
        <v>21.5</v>
      </c>
      <c r="AA16" s="106">
        <v>700</v>
      </c>
      <c r="AB16" s="88">
        <f t="shared" ref="AB16:AB28" si="0">Z16*AA16</f>
        <v>15050</v>
      </c>
    </row>
    <row r="17" spans="1:28" s="91" customFormat="1" ht="35.25" customHeight="1" x14ac:dyDescent="0.2">
      <c r="A17" s="92">
        <v>2</v>
      </c>
      <c r="B17" s="35" t="s">
        <v>178</v>
      </c>
      <c r="C17" s="53" t="s">
        <v>93</v>
      </c>
      <c r="D17" s="53" t="s">
        <v>38</v>
      </c>
      <c r="E17" s="64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54"/>
      <c r="AA17" s="106"/>
      <c r="AB17" s="88">
        <f t="shared" si="0"/>
        <v>0</v>
      </c>
    </row>
    <row r="18" spans="1:28" s="91" customFormat="1" ht="12" x14ac:dyDescent="0.2">
      <c r="A18" s="40" t="s">
        <v>33</v>
      </c>
      <c r="B18" s="34" t="s">
        <v>96</v>
      </c>
      <c r="C18" s="53"/>
      <c r="D18" s="55"/>
      <c r="E18" s="64" t="s">
        <v>92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54">
        <v>20</v>
      </c>
      <c r="AA18" s="106">
        <v>30</v>
      </c>
      <c r="AB18" s="88">
        <f t="shared" si="0"/>
        <v>600</v>
      </c>
    </row>
    <row r="19" spans="1:28" s="91" customFormat="1" ht="12" x14ac:dyDescent="0.2">
      <c r="A19" s="40" t="s">
        <v>233</v>
      </c>
      <c r="B19" s="34" t="s">
        <v>97</v>
      </c>
      <c r="C19" s="53"/>
      <c r="D19" s="55"/>
      <c r="E19" s="64" t="s">
        <v>92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54">
        <v>19</v>
      </c>
      <c r="AA19" s="106">
        <v>700</v>
      </c>
      <c r="AB19" s="88">
        <f t="shared" si="0"/>
        <v>13300</v>
      </c>
    </row>
    <row r="20" spans="1:28" s="91" customFormat="1" ht="24" x14ac:dyDescent="0.2">
      <c r="A20" s="42">
        <v>3</v>
      </c>
      <c r="B20" s="35" t="s">
        <v>262</v>
      </c>
      <c r="C20" s="55" t="s">
        <v>263</v>
      </c>
      <c r="D20" s="55" t="s">
        <v>264</v>
      </c>
      <c r="E20" s="64" t="s">
        <v>92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54">
        <v>19</v>
      </c>
      <c r="AA20" s="106">
        <v>15</v>
      </c>
      <c r="AB20" s="88">
        <f t="shared" si="0"/>
        <v>285</v>
      </c>
    </row>
    <row r="21" spans="1:28" s="91" customFormat="1" ht="35.25" customHeight="1" x14ac:dyDescent="0.2">
      <c r="A21" s="92">
        <v>4</v>
      </c>
      <c r="B21" s="35" t="s">
        <v>52</v>
      </c>
      <c r="C21" s="55" t="s">
        <v>41</v>
      </c>
      <c r="D21" s="55" t="s">
        <v>37</v>
      </c>
      <c r="E21" s="64" t="s">
        <v>51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54">
        <v>20</v>
      </c>
      <c r="AA21" s="106">
        <v>600</v>
      </c>
      <c r="AB21" s="88">
        <f t="shared" si="0"/>
        <v>12000</v>
      </c>
    </row>
    <row r="22" spans="1:28" s="91" customFormat="1" ht="35.25" customHeight="1" x14ac:dyDescent="0.2">
      <c r="A22" s="92">
        <v>5</v>
      </c>
      <c r="B22" s="35" t="s">
        <v>42</v>
      </c>
      <c r="C22" s="55" t="s">
        <v>43</v>
      </c>
      <c r="D22" s="55" t="s">
        <v>36</v>
      </c>
      <c r="E22" s="64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54"/>
      <c r="AA22" s="106">
        <v>0</v>
      </c>
      <c r="AB22" s="88">
        <f t="shared" si="0"/>
        <v>0</v>
      </c>
    </row>
    <row r="23" spans="1:28" s="91" customFormat="1" ht="24" x14ac:dyDescent="0.2">
      <c r="A23" s="40" t="s">
        <v>57</v>
      </c>
      <c r="B23" s="34" t="s">
        <v>46</v>
      </c>
      <c r="C23" s="55"/>
      <c r="D23" s="55"/>
      <c r="E23" s="64" t="s">
        <v>47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54">
        <v>30</v>
      </c>
      <c r="AA23" s="106">
        <v>550</v>
      </c>
      <c r="AB23" s="88">
        <f t="shared" si="0"/>
        <v>16500</v>
      </c>
    </row>
    <row r="24" spans="1:28" s="91" customFormat="1" ht="24" x14ac:dyDescent="0.2">
      <c r="A24" s="40" t="s">
        <v>58</v>
      </c>
      <c r="B24" s="34" t="s">
        <v>48</v>
      </c>
      <c r="C24" s="55"/>
      <c r="D24" s="55"/>
      <c r="E24" s="64" t="s">
        <v>47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54">
        <v>48</v>
      </c>
      <c r="AA24" s="106">
        <v>75</v>
      </c>
      <c r="AB24" s="88">
        <f t="shared" si="0"/>
        <v>3600</v>
      </c>
    </row>
    <row r="25" spans="1:28" s="91" customFormat="1" ht="24" x14ac:dyDescent="0.2">
      <c r="A25" s="40" t="s">
        <v>265</v>
      </c>
      <c r="B25" s="34" t="s">
        <v>49</v>
      </c>
      <c r="C25" s="55"/>
      <c r="D25" s="55"/>
      <c r="E25" s="64" t="s">
        <v>47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54">
        <v>32</v>
      </c>
      <c r="AA25" s="106">
        <v>30</v>
      </c>
      <c r="AB25" s="88">
        <f t="shared" si="0"/>
        <v>960</v>
      </c>
    </row>
    <row r="26" spans="1:28" s="91" customFormat="1" ht="24" x14ac:dyDescent="0.2">
      <c r="A26" s="40" t="s">
        <v>266</v>
      </c>
      <c r="B26" s="34" t="s">
        <v>50</v>
      </c>
      <c r="C26" s="55"/>
      <c r="D26" s="55"/>
      <c r="E26" s="64" t="s">
        <v>47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54">
        <v>13</v>
      </c>
      <c r="AA26" s="106">
        <v>500</v>
      </c>
      <c r="AB26" s="88">
        <f t="shared" si="0"/>
        <v>6500</v>
      </c>
    </row>
    <row r="27" spans="1:28" s="91" customFormat="1" ht="35.25" customHeight="1" x14ac:dyDescent="0.2">
      <c r="A27" s="92">
        <v>6</v>
      </c>
      <c r="B27" s="35" t="s">
        <v>70</v>
      </c>
      <c r="C27" s="55" t="s">
        <v>66</v>
      </c>
      <c r="D27" s="55" t="s">
        <v>62</v>
      </c>
      <c r="E27" s="64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54"/>
      <c r="AA27" s="106">
        <v>0</v>
      </c>
      <c r="AB27" s="88">
        <f t="shared" si="0"/>
        <v>0</v>
      </c>
    </row>
    <row r="28" spans="1:28" s="91" customFormat="1" ht="24" x14ac:dyDescent="0.2">
      <c r="A28" s="40" t="s">
        <v>44</v>
      </c>
      <c r="B28" s="34" t="s">
        <v>71</v>
      </c>
      <c r="C28" s="55"/>
      <c r="D28" s="55"/>
      <c r="E28" s="64" t="s">
        <v>47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54">
        <v>12</v>
      </c>
      <c r="AA28" s="106">
        <v>750</v>
      </c>
      <c r="AB28" s="88">
        <f t="shared" si="0"/>
        <v>9000</v>
      </c>
    </row>
    <row r="29" spans="1:28" s="91" customFormat="1" ht="24" x14ac:dyDescent="0.2">
      <c r="A29" s="40" t="s">
        <v>45</v>
      </c>
      <c r="B29" s="34" t="s">
        <v>72</v>
      </c>
      <c r="C29" s="55"/>
      <c r="D29" s="55"/>
      <c r="E29" s="64" t="s">
        <v>47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54">
        <v>16</v>
      </c>
      <c r="AA29" s="106">
        <v>750</v>
      </c>
      <c r="AB29" s="88">
        <f t="shared" ref="AB29" si="1">Z29*AA29</f>
        <v>12000</v>
      </c>
    </row>
    <row r="30" spans="1:28" s="91" customFormat="1" ht="18" customHeight="1" x14ac:dyDescent="0.2">
      <c r="A30" s="122" t="s">
        <v>234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4"/>
      <c r="AB30" s="93">
        <f>SUM(AB16:AB29)</f>
        <v>89795</v>
      </c>
    </row>
    <row r="31" spans="1:28" s="91" customFormat="1" ht="35.25" customHeight="1" x14ac:dyDescent="0.2">
      <c r="A31" s="90"/>
      <c r="B31" s="119" t="s">
        <v>235</v>
      </c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6"/>
    </row>
    <row r="32" spans="1:28" s="91" customFormat="1" ht="39" x14ac:dyDescent="0.2">
      <c r="A32" s="103">
        <v>7</v>
      </c>
      <c r="B32" s="104" t="s">
        <v>291</v>
      </c>
      <c r="C32" s="47" t="s">
        <v>4</v>
      </c>
      <c r="D32" s="47" t="s">
        <v>63</v>
      </c>
      <c r="E32" s="61"/>
      <c r="F32" s="27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8" t="s">
        <v>3</v>
      </c>
      <c r="AA32" s="25"/>
      <c r="AB32" s="87"/>
    </row>
    <row r="33" spans="1:28" s="1" customFormat="1" x14ac:dyDescent="0.2">
      <c r="A33" s="40" t="s">
        <v>292</v>
      </c>
      <c r="B33" s="34" t="s">
        <v>28</v>
      </c>
      <c r="C33" s="48"/>
      <c r="D33" s="49"/>
      <c r="E33" s="62" t="s">
        <v>39</v>
      </c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52">
        <v>35</v>
      </c>
      <c r="AA33" s="107">
        <v>650</v>
      </c>
      <c r="AB33" s="88">
        <f t="shared" ref="AB33:AB44" si="2">Z33*AA33</f>
        <v>22750</v>
      </c>
    </row>
    <row r="34" spans="1:28" s="1" customFormat="1" x14ac:dyDescent="0.2">
      <c r="A34" s="40" t="s">
        <v>293</v>
      </c>
      <c r="B34" s="34" t="s">
        <v>29</v>
      </c>
      <c r="C34" s="48"/>
      <c r="D34" s="49" t="s">
        <v>3</v>
      </c>
      <c r="E34" s="62" t="s">
        <v>39</v>
      </c>
      <c r="F34" s="30"/>
      <c r="G34" s="30"/>
      <c r="H34" s="30"/>
      <c r="I34" s="30">
        <v>500</v>
      </c>
      <c r="J34" s="30"/>
      <c r="K34" s="30">
        <v>450</v>
      </c>
      <c r="L34" s="30"/>
      <c r="M34" s="30">
        <v>500</v>
      </c>
      <c r="N34" s="30">
        <v>300</v>
      </c>
      <c r="O34" s="30"/>
      <c r="P34" s="30">
        <v>130</v>
      </c>
      <c r="Q34" s="30">
        <v>200</v>
      </c>
      <c r="R34" s="30"/>
      <c r="S34" s="30">
        <v>125</v>
      </c>
      <c r="T34" s="30">
        <v>900</v>
      </c>
      <c r="U34" s="30"/>
      <c r="V34" s="30"/>
      <c r="W34" s="30">
        <v>115</v>
      </c>
      <c r="X34" s="30"/>
      <c r="Y34" s="30">
        <v>1800</v>
      </c>
      <c r="Z34" s="52">
        <v>45</v>
      </c>
      <c r="AA34" s="107">
        <v>350</v>
      </c>
      <c r="AB34" s="88">
        <f t="shared" si="2"/>
        <v>15750</v>
      </c>
    </row>
    <row r="35" spans="1:28" s="1" customFormat="1" x14ac:dyDescent="0.2">
      <c r="A35" s="40" t="s">
        <v>294</v>
      </c>
      <c r="B35" s="34" t="s">
        <v>30</v>
      </c>
      <c r="C35" s="48"/>
      <c r="D35" s="50" t="s">
        <v>3</v>
      </c>
      <c r="E35" s="62" t="s">
        <v>39</v>
      </c>
      <c r="F35" s="30"/>
      <c r="G35" s="30"/>
      <c r="H35" s="30"/>
      <c r="I35" s="30"/>
      <c r="J35" s="30">
        <v>800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52">
        <v>49</v>
      </c>
      <c r="AA35" s="107">
        <v>650</v>
      </c>
      <c r="AB35" s="88">
        <f t="shared" si="2"/>
        <v>31850</v>
      </c>
    </row>
    <row r="36" spans="1:28" s="1" customFormat="1" x14ac:dyDescent="0.2">
      <c r="A36" s="40" t="s">
        <v>295</v>
      </c>
      <c r="B36" s="34" t="s">
        <v>40</v>
      </c>
      <c r="C36" s="48"/>
      <c r="D36" s="50"/>
      <c r="E36" s="62" t="s">
        <v>39</v>
      </c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52">
        <v>15</v>
      </c>
      <c r="AA36" s="107">
        <v>100</v>
      </c>
      <c r="AB36" s="88">
        <f t="shared" si="2"/>
        <v>1500</v>
      </c>
    </row>
    <row r="37" spans="1:28" s="1" customFormat="1" ht="36" x14ac:dyDescent="0.2">
      <c r="A37" s="41">
        <v>8</v>
      </c>
      <c r="B37" s="35" t="s">
        <v>32</v>
      </c>
      <c r="C37" s="51" t="s">
        <v>34</v>
      </c>
      <c r="D37" s="51" t="s">
        <v>64</v>
      </c>
      <c r="E37" s="63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52"/>
      <c r="AA37" s="107">
        <v>0</v>
      </c>
      <c r="AB37" s="88">
        <f t="shared" si="2"/>
        <v>0</v>
      </c>
    </row>
    <row r="38" spans="1:28" s="1" customFormat="1" x14ac:dyDescent="0.2">
      <c r="A38" s="40" t="s">
        <v>59</v>
      </c>
      <c r="B38" s="34" t="s">
        <v>28</v>
      </c>
      <c r="C38" s="49"/>
      <c r="D38" s="49"/>
      <c r="E38" s="62" t="s">
        <v>39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52">
        <v>54</v>
      </c>
      <c r="AA38" s="107">
        <v>200</v>
      </c>
      <c r="AB38" s="88">
        <f t="shared" si="2"/>
        <v>10800</v>
      </c>
    </row>
    <row r="39" spans="1:28" s="1" customFormat="1" x14ac:dyDescent="0.2">
      <c r="A39" s="40" t="s">
        <v>60</v>
      </c>
      <c r="B39" s="34" t="s">
        <v>29</v>
      </c>
      <c r="C39" s="48"/>
      <c r="D39" s="49"/>
      <c r="E39" s="62" t="s">
        <v>39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52">
        <v>69</v>
      </c>
      <c r="AA39" s="107">
        <v>250</v>
      </c>
      <c r="AB39" s="88">
        <f t="shared" si="2"/>
        <v>17250</v>
      </c>
    </row>
    <row r="40" spans="1:28" s="1" customFormat="1" x14ac:dyDescent="0.2">
      <c r="A40" s="40" t="s">
        <v>61</v>
      </c>
      <c r="B40" s="34" t="s">
        <v>30</v>
      </c>
      <c r="C40" s="49"/>
      <c r="D40" s="49"/>
      <c r="E40" s="62" t="s">
        <v>39</v>
      </c>
      <c r="F40" s="31"/>
      <c r="G40" s="31"/>
      <c r="H40" s="31"/>
      <c r="I40" s="31">
        <v>2</v>
      </c>
      <c r="J40" s="31"/>
      <c r="K40" s="31">
        <v>1</v>
      </c>
      <c r="L40" s="31"/>
      <c r="M40" s="31"/>
      <c r="N40" s="31">
        <v>2</v>
      </c>
      <c r="O40" s="31">
        <v>2</v>
      </c>
      <c r="P40" s="31"/>
      <c r="Q40" s="31"/>
      <c r="R40" s="31"/>
      <c r="S40" s="31"/>
      <c r="T40" s="31">
        <v>2</v>
      </c>
      <c r="U40" s="31"/>
      <c r="V40" s="31"/>
      <c r="W40" s="31"/>
      <c r="X40" s="31"/>
      <c r="Y40" s="31">
        <v>2</v>
      </c>
      <c r="Z40" s="52">
        <v>87</v>
      </c>
      <c r="AA40" s="107">
        <v>110</v>
      </c>
      <c r="AB40" s="88">
        <f t="shared" si="2"/>
        <v>9570</v>
      </c>
    </row>
    <row r="41" spans="1:28" s="1" customFormat="1" ht="24" x14ac:dyDescent="0.2">
      <c r="A41" s="41">
        <v>9</v>
      </c>
      <c r="B41" s="35" t="s">
        <v>31</v>
      </c>
      <c r="C41" s="51" t="s">
        <v>7</v>
      </c>
      <c r="D41" s="51" t="s">
        <v>65</v>
      </c>
      <c r="E41" s="63"/>
      <c r="F41" s="31"/>
      <c r="G41" s="31"/>
      <c r="H41" s="31"/>
      <c r="I41" s="31">
        <v>2</v>
      </c>
      <c r="J41" s="31"/>
      <c r="K41" s="31">
        <v>1</v>
      </c>
      <c r="L41" s="31"/>
      <c r="M41" s="31"/>
      <c r="N41" s="31">
        <v>2</v>
      </c>
      <c r="O41" s="31"/>
      <c r="P41" s="31"/>
      <c r="Q41" s="31"/>
      <c r="R41" s="31"/>
      <c r="S41" s="31"/>
      <c r="T41" s="31">
        <v>2</v>
      </c>
      <c r="U41" s="31"/>
      <c r="V41" s="31"/>
      <c r="W41" s="31"/>
      <c r="X41" s="31"/>
      <c r="Y41" s="31"/>
      <c r="Z41" s="52"/>
      <c r="AA41" s="107">
        <v>0</v>
      </c>
      <c r="AB41" s="88">
        <f t="shared" si="2"/>
        <v>0</v>
      </c>
    </row>
    <row r="42" spans="1:28" s="1" customFormat="1" x14ac:dyDescent="0.2">
      <c r="A42" s="40" t="s">
        <v>74</v>
      </c>
      <c r="B42" s="34" t="s">
        <v>28</v>
      </c>
      <c r="C42" s="53"/>
      <c r="D42" s="53"/>
      <c r="E42" s="64" t="s">
        <v>39</v>
      </c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54">
        <v>84</v>
      </c>
      <c r="AA42" s="106">
        <v>300</v>
      </c>
      <c r="AB42" s="88">
        <f t="shared" si="2"/>
        <v>25200</v>
      </c>
    </row>
    <row r="43" spans="1:28" s="1" customFormat="1" x14ac:dyDescent="0.2">
      <c r="A43" s="40" t="s">
        <v>77</v>
      </c>
      <c r="B43" s="34" t="s">
        <v>29</v>
      </c>
      <c r="C43" s="53"/>
      <c r="D43" s="53"/>
      <c r="E43" s="64" t="s">
        <v>39</v>
      </c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54">
        <v>99</v>
      </c>
      <c r="AA43" s="106">
        <v>300</v>
      </c>
      <c r="AB43" s="88">
        <f t="shared" si="2"/>
        <v>29700</v>
      </c>
    </row>
    <row r="44" spans="1:28" s="1" customFormat="1" x14ac:dyDescent="0.2">
      <c r="A44" s="40" t="s">
        <v>78</v>
      </c>
      <c r="B44" s="34" t="s">
        <v>30</v>
      </c>
      <c r="C44" s="53"/>
      <c r="D44" s="53"/>
      <c r="E44" s="64" t="s">
        <v>39</v>
      </c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54">
        <v>116</v>
      </c>
      <c r="AA44" s="106">
        <v>150</v>
      </c>
      <c r="AB44" s="88">
        <f t="shared" si="2"/>
        <v>17400</v>
      </c>
    </row>
    <row r="45" spans="1:28" s="1" customFormat="1" ht="36" x14ac:dyDescent="0.2">
      <c r="A45" s="41">
        <v>10</v>
      </c>
      <c r="B45" s="35" t="s">
        <v>55</v>
      </c>
      <c r="C45" s="55" t="s">
        <v>35</v>
      </c>
      <c r="D45" s="55" t="s">
        <v>76</v>
      </c>
      <c r="E45" s="63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54"/>
      <c r="AA45" s="106"/>
      <c r="AB45" s="88">
        <f t="shared" ref="AB45:AB93" si="3">Z45*AA45</f>
        <v>0</v>
      </c>
    </row>
    <row r="46" spans="1:28" s="1" customFormat="1" x14ac:dyDescent="0.2">
      <c r="A46" s="40" t="s">
        <v>53</v>
      </c>
      <c r="B46" s="34" t="s">
        <v>28</v>
      </c>
      <c r="C46" s="53" t="s">
        <v>3</v>
      </c>
      <c r="D46" s="53"/>
      <c r="E46" s="64" t="s">
        <v>39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54">
        <v>197</v>
      </c>
      <c r="AA46" s="106">
        <v>65</v>
      </c>
      <c r="AB46" s="88">
        <f t="shared" si="3"/>
        <v>12805</v>
      </c>
    </row>
    <row r="47" spans="1:28" s="1" customFormat="1" x14ac:dyDescent="0.2">
      <c r="A47" s="40" t="s">
        <v>54</v>
      </c>
      <c r="B47" s="34" t="s">
        <v>29</v>
      </c>
      <c r="C47" s="53"/>
      <c r="D47" s="53"/>
      <c r="E47" s="64" t="s">
        <v>39</v>
      </c>
      <c r="F47" s="31">
        <v>10</v>
      </c>
      <c r="G47" s="31"/>
      <c r="H47" s="31"/>
      <c r="I47" s="31">
        <v>2</v>
      </c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54">
        <v>242</v>
      </c>
      <c r="AA47" s="106">
        <v>25</v>
      </c>
      <c r="AB47" s="88">
        <f t="shared" si="3"/>
        <v>6050</v>
      </c>
    </row>
    <row r="48" spans="1:28" s="1" customFormat="1" x14ac:dyDescent="0.2">
      <c r="A48" s="40" t="s">
        <v>54</v>
      </c>
      <c r="B48" s="34" t="s">
        <v>30</v>
      </c>
      <c r="C48" s="53"/>
      <c r="D48" s="53"/>
      <c r="E48" s="64" t="s">
        <v>39</v>
      </c>
      <c r="F48" s="31">
        <v>70</v>
      </c>
      <c r="G48" s="31"/>
      <c r="H48" s="31"/>
      <c r="I48" s="31">
        <v>2</v>
      </c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54">
        <v>301</v>
      </c>
      <c r="AA48" s="106">
        <v>5</v>
      </c>
      <c r="AB48" s="88">
        <f t="shared" si="3"/>
        <v>1505</v>
      </c>
    </row>
    <row r="49" spans="1:28" s="1" customFormat="1" ht="48" x14ac:dyDescent="0.2">
      <c r="A49" s="42">
        <v>11</v>
      </c>
      <c r="B49" s="35" t="s">
        <v>56</v>
      </c>
      <c r="C49" s="55" t="s">
        <v>35</v>
      </c>
      <c r="D49" s="55" t="s">
        <v>89</v>
      </c>
      <c r="E49" s="64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54"/>
      <c r="AA49" s="106">
        <v>0</v>
      </c>
      <c r="AB49" s="88">
        <f t="shared" si="3"/>
        <v>0</v>
      </c>
    </row>
    <row r="50" spans="1:28" s="1" customFormat="1" x14ac:dyDescent="0.2">
      <c r="A50" s="40" t="s">
        <v>236</v>
      </c>
      <c r="B50" s="34" t="s">
        <v>28</v>
      </c>
      <c r="C50" s="53"/>
      <c r="D50" s="53"/>
      <c r="E50" s="64" t="s">
        <v>39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54">
        <v>410</v>
      </c>
      <c r="AA50" s="106">
        <v>5</v>
      </c>
      <c r="AB50" s="88">
        <f t="shared" si="3"/>
        <v>2050</v>
      </c>
    </row>
    <row r="51" spans="1:28" s="1" customFormat="1" x14ac:dyDescent="0.2">
      <c r="A51" s="40" t="s">
        <v>296</v>
      </c>
      <c r="B51" s="34" t="s">
        <v>29</v>
      </c>
      <c r="C51" s="53"/>
      <c r="D51" s="53"/>
      <c r="E51" s="64" t="s">
        <v>39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54">
        <v>485</v>
      </c>
      <c r="AA51" s="106">
        <v>1</v>
      </c>
      <c r="AB51" s="88">
        <f t="shared" si="3"/>
        <v>485</v>
      </c>
    </row>
    <row r="52" spans="1:28" s="1" customFormat="1" x14ac:dyDescent="0.2">
      <c r="A52" s="40" t="s">
        <v>237</v>
      </c>
      <c r="B52" s="34" t="s">
        <v>30</v>
      </c>
      <c r="C52" s="53"/>
      <c r="D52" s="53"/>
      <c r="E52" s="64" t="s">
        <v>39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54">
        <v>525</v>
      </c>
      <c r="AA52" s="106">
        <v>1</v>
      </c>
      <c r="AB52" s="88">
        <f t="shared" si="3"/>
        <v>525</v>
      </c>
    </row>
    <row r="53" spans="1:28" s="1" customFormat="1" ht="48" x14ac:dyDescent="0.2">
      <c r="A53" s="42">
        <v>12</v>
      </c>
      <c r="B53" s="35" t="s">
        <v>67</v>
      </c>
      <c r="C53" s="55" t="s">
        <v>66</v>
      </c>
      <c r="D53" s="55" t="s">
        <v>250</v>
      </c>
      <c r="E53" s="64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54"/>
      <c r="AA53" s="106">
        <v>0</v>
      </c>
      <c r="AB53" s="88">
        <f t="shared" si="3"/>
        <v>0</v>
      </c>
    </row>
    <row r="54" spans="1:28" s="1" customFormat="1" x14ac:dyDescent="0.2">
      <c r="A54" s="40" t="s">
        <v>94</v>
      </c>
      <c r="B54" s="34" t="s">
        <v>28</v>
      </c>
      <c r="C54" s="53"/>
      <c r="D54" s="53"/>
      <c r="E54" s="64" t="s">
        <v>39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54">
        <v>540</v>
      </c>
      <c r="AA54" s="106">
        <v>1</v>
      </c>
      <c r="AB54" s="88">
        <f t="shared" si="3"/>
        <v>540</v>
      </c>
    </row>
    <row r="55" spans="1:28" s="1" customFormat="1" x14ac:dyDescent="0.2">
      <c r="A55" s="40" t="s">
        <v>95</v>
      </c>
      <c r="B55" s="34" t="s">
        <v>29</v>
      </c>
      <c r="C55" s="53"/>
      <c r="D55" s="53"/>
      <c r="E55" s="64" t="s">
        <v>39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54">
        <v>697</v>
      </c>
      <c r="AA55" s="106">
        <v>1</v>
      </c>
      <c r="AB55" s="88">
        <f t="shared" si="3"/>
        <v>697</v>
      </c>
    </row>
    <row r="56" spans="1:28" s="1" customFormat="1" x14ac:dyDescent="0.2">
      <c r="A56" s="40" t="s">
        <v>238</v>
      </c>
      <c r="B56" s="34" t="s">
        <v>30</v>
      </c>
      <c r="C56" s="53"/>
      <c r="D56" s="53"/>
      <c r="E56" s="64" t="s">
        <v>39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54">
        <v>707</v>
      </c>
      <c r="AA56" s="106">
        <v>1</v>
      </c>
      <c r="AB56" s="88">
        <f t="shared" si="3"/>
        <v>707</v>
      </c>
    </row>
    <row r="57" spans="1:28" s="1" customFormat="1" ht="48" x14ac:dyDescent="0.2">
      <c r="A57" s="42">
        <v>13</v>
      </c>
      <c r="B57" s="35" t="s">
        <v>68</v>
      </c>
      <c r="C57" s="55" t="s">
        <v>66</v>
      </c>
      <c r="D57" s="55" t="s">
        <v>251</v>
      </c>
      <c r="E57" s="64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54"/>
      <c r="AA57" s="106">
        <v>0</v>
      </c>
      <c r="AB57" s="88">
        <f t="shared" si="3"/>
        <v>0</v>
      </c>
    </row>
    <row r="58" spans="1:28" s="1" customFormat="1" x14ac:dyDescent="0.2">
      <c r="A58" s="40" t="s">
        <v>179</v>
      </c>
      <c r="B58" s="34" t="s">
        <v>28</v>
      </c>
      <c r="C58" s="53"/>
      <c r="D58" s="53"/>
      <c r="E58" s="64" t="s">
        <v>39</v>
      </c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54">
        <v>1042</v>
      </c>
      <c r="AA58" s="106">
        <v>1</v>
      </c>
      <c r="AB58" s="88">
        <f t="shared" si="3"/>
        <v>1042</v>
      </c>
    </row>
    <row r="59" spans="1:28" s="1" customFormat="1" x14ac:dyDescent="0.2">
      <c r="A59" s="40" t="s">
        <v>180</v>
      </c>
      <c r="B59" s="34" t="s">
        <v>29</v>
      </c>
      <c r="C59" s="53"/>
      <c r="D59" s="53"/>
      <c r="E59" s="64" t="s">
        <v>39</v>
      </c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54">
        <v>1236</v>
      </c>
      <c r="AA59" s="106">
        <v>1</v>
      </c>
      <c r="AB59" s="88">
        <f t="shared" si="3"/>
        <v>1236</v>
      </c>
    </row>
    <row r="60" spans="1:28" s="1" customFormat="1" x14ac:dyDescent="0.2">
      <c r="A60" s="40" t="s">
        <v>181</v>
      </c>
      <c r="B60" s="34" t="s">
        <v>30</v>
      </c>
      <c r="C60" s="53"/>
      <c r="D60" s="53"/>
      <c r="E60" s="64" t="s">
        <v>39</v>
      </c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54">
        <v>1271</v>
      </c>
      <c r="AA60" s="106">
        <v>1</v>
      </c>
      <c r="AB60" s="88">
        <f t="shared" si="3"/>
        <v>1271</v>
      </c>
    </row>
    <row r="61" spans="1:28" s="1" customFormat="1" ht="48" x14ac:dyDescent="0.2">
      <c r="A61" s="42">
        <v>14</v>
      </c>
      <c r="B61" s="35" t="s">
        <v>69</v>
      </c>
      <c r="C61" s="55" t="s">
        <v>66</v>
      </c>
      <c r="D61" s="55" t="s">
        <v>252</v>
      </c>
      <c r="E61" s="64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54"/>
      <c r="AA61" s="106"/>
      <c r="AB61" s="88">
        <f t="shared" si="3"/>
        <v>0</v>
      </c>
    </row>
    <row r="62" spans="1:28" s="1" customFormat="1" x14ac:dyDescent="0.2">
      <c r="A62" s="40" t="s">
        <v>182</v>
      </c>
      <c r="B62" s="34" t="s">
        <v>28</v>
      </c>
      <c r="C62" s="53"/>
      <c r="D62" s="53"/>
      <c r="E62" s="64" t="s">
        <v>39</v>
      </c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54">
        <v>1585</v>
      </c>
      <c r="AA62" s="106">
        <v>1</v>
      </c>
      <c r="AB62" s="88">
        <f t="shared" si="3"/>
        <v>1585</v>
      </c>
    </row>
    <row r="63" spans="1:28" s="1" customFormat="1" x14ac:dyDescent="0.2">
      <c r="A63" s="40" t="s">
        <v>183</v>
      </c>
      <c r="B63" s="34" t="s">
        <v>29</v>
      </c>
      <c r="C63" s="53"/>
      <c r="D63" s="53"/>
      <c r="E63" s="64" t="s">
        <v>39</v>
      </c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54">
        <v>1778</v>
      </c>
      <c r="AA63" s="106">
        <v>1</v>
      </c>
      <c r="AB63" s="88">
        <f t="shared" si="3"/>
        <v>1778</v>
      </c>
    </row>
    <row r="64" spans="1:28" s="1" customFormat="1" x14ac:dyDescent="0.2">
      <c r="A64" s="40" t="s">
        <v>184</v>
      </c>
      <c r="B64" s="34" t="s">
        <v>30</v>
      </c>
      <c r="C64" s="53"/>
      <c r="D64" s="53"/>
      <c r="E64" s="64" t="s">
        <v>39</v>
      </c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54">
        <v>1813</v>
      </c>
      <c r="AA64" s="106">
        <v>1</v>
      </c>
      <c r="AB64" s="88">
        <f t="shared" si="3"/>
        <v>1813</v>
      </c>
    </row>
    <row r="65" spans="1:28" s="1" customFormat="1" ht="24" x14ac:dyDescent="0.2">
      <c r="A65" s="42">
        <v>15</v>
      </c>
      <c r="B65" s="35" t="s">
        <v>73</v>
      </c>
      <c r="C65" s="53" t="s">
        <v>75</v>
      </c>
      <c r="D65" s="55" t="s">
        <v>222</v>
      </c>
      <c r="E65" s="64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54"/>
      <c r="AA65" s="106">
        <v>0</v>
      </c>
      <c r="AB65" s="88">
        <f t="shared" si="3"/>
        <v>0</v>
      </c>
    </row>
    <row r="66" spans="1:28" s="1" customFormat="1" x14ac:dyDescent="0.2">
      <c r="A66" s="40" t="s">
        <v>239</v>
      </c>
      <c r="B66" s="34" t="s">
        <v>79</v>
      </c>
      <c r="C66" s="53"/>
      <c r="D66" s="53"/>
      <c r="E66" s="64" t="s">
        <v>39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54">
        <v>258</v>
      </c>
      <c r="AA66" s="106">
        <v>20</v>
      </c>
      <c r="AB66" s="88">
        <f t="shared" si="3"/>
        <v>5160</v>
      </c>
    </row>
    <row r="67" spans="1:28" s="1" customFormat="1" x14ac:dyDescent="0.2">
      <c r="A67" s="40" t="s">
        <v>240</v>
      </c>
      <c r="B67" s="34" t="s">
        <v>80</v>
      </c>
      <c r="C67" s="53"/>
      <c r="D67" s="53"/>
      <c r="E67" s="64" t="s">
        <v>39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54">
        <v>288</v>
      </c>
      <c r="AA67" s="106">
        <v>10</v>
      </c>
      <c r="AB67" s="88">
        <f t="shared" si="3"/>
        <v>2880</v>
      </c>
    </row>
    <row r="68" spans="1:28" s="1" customFormat="1" x14ac:dyDescent="0.2">
      <c r="A68" s="40" t="s">
        <v>241</v>
      </c>
      <c r="B68" s="34" t="s">
        <v>81</v>
      </c>
      <c r="C68" s="53"/>
      <c r="D68" s="53"/>
      <c r="E68" s="64" t="s">
        <v>39</v>
      </c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54">
        <v>348</v>
      </c>
      <c r="AA68" s="106">
        <v>25</v>
      </c>
      <c r="AB68" s="88">
        <f t="shared" si="3"/>
        <v>8700</v>
      </c>
    </row>
    <row r="69" spans="1:28" s="1" customFormat="1" x14ac:dyDescent="0.2">
      <c r="A69" s="40" t="s">
        <v>297</v>
      </c>
      <c r="B69" s="34" t="s">
        <v>82</v>
      </c>
      <c r="C69" s="53"/>
      <c r="D69" s="53"/>
      <c r="E69" s="64" t="s">
        <v>39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54">
        <v>396</v>
      </c>
      <c r="AA69" s="106">
        <v>1</v>
      </c>
      <c r="AB69" s="88">
        <f t="shared" si="3"/>
        <v>396</v>
      </c>
    </row>
    <row r="70" spans="1:28" s="1" customFormat="1" x14ac:dyDescent="0.2">
      <c r="A70" s="40" t="s">
        <v>298</v>
      </c>
      <c r="B70" s="34" t="s">
        <v>83</v>
      </c>
      <c r="C70" s="53"/>
      <c r="D70" s="53"/>
      <c r="E70" s="64" t="s">
        <v>39</v>
      </c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54">
        <v>468</v>
      </c>
      <c r="AA70" s="106">
        <v>1</v>
      </c>
      <c r="AB70" s="88">
        <f t="shared" si="3"/>
        <v>468</v>
      </c>
    </row>
    <row r="71" spans="1:28" s="1" customFormat="1" x14ac:dyDescent="0.2">
      <c r="A71" s="40" t="s">
        <v>299</v>
      </c>
      <c r="B71" s="34" t="s">
        <v>84</v>
      </c>
      <c r="C71" s="53"/>
      <c r="D71" s="53"/>
      <c r="E71" s="64" t="s">
        <v>39</v>
      </c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54">
        <v>828</v>
      </c>
      <c r="AA71" s="106">
        <v>5</v>
      </c>
      <c r="AB71" s="88">
        <f t="shared" si="3"/>
        <v>4140</v>
      </c>
    </row>
    <row r="72" spans="1:28" s="1" customFormat="1" x14ac:dyDescent="0.2">
      <c r="A72" s="40" t="s">
        <v>300</v>
      </c>
      <c r="B72" s="34" t="s">
        <v>85</v>
      </c>
      <c r="C72" s="53"/>
      <c r="D72" s="53"/>
      <c r="E72" s="64" t="s">
        <v>39</v>
      </c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54">
        <v>936</v>
      </c>
      <c r="AA72" s="106">
        <v>1</v>
      </c>
      <c r="AB72" s="88">
        <f t="shared" si="3"/>
        <v>936</v>
      </c>
    </row>
    <row r="73" spans="1:28" s="1" customFormat="1" x14ac:dyDescent="0.2">
      <c r="A73" s="40" t="s">
        <v>301</v>
      </c>
      <c r="B73" s="34" t="s">
        <v>86</v>
      </c>
      <c r="C73" s="53"/>
      <c r="D73" s="53"/>
      <c r="E73" s="64" t="s">
        <v>39</v>
      </c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54">
        <v>1316</v>
      </c>
      <c r="AA73" s="106">
        <v>1</v>
      </c>
      <c r="AB73" s="88">
        <f t="shared" si="3"/>
        <v>1316</v>
      </c>
    </row>
    <row r="74" spans="1:28" s="1" customFormat="1" ht="24" x14ac:dyDescent="0.2">
      <c r="A74" s="42">
        <v>16</v>
      </c>
      <c r="B74" s="35" t="s">
        <v>87</v>
      </c>
      <c r="C74" s="53" t="s">
        <v>88</v>
      </c>
      <c r="D74" s="55" t="s">
        <v>223</v>
      </c>
      <c r="E74" s="64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54"/>
      <c r="AA74" s="106">
        <v>0</v>
      </c>
      <c r="AB74" s="88">
        <f t="shared" si="3"/>
        <v>0</v>
      </c>
    </row>
    <row r="75" spans="1:28" s="1" customFormat="1" x14ac:dyDescent="0.2">
      <c r="A75" s="43" t="s">
        <v>114</v>
      </c>
      <c r="B75" s="34" t="s">
        <v>79</v>
      </c>
      <c r="C75" s="53"/>
      <c r="D75" s="55"/>
      <c r="E75" s="64" t="s">
        <v>39</v>
      </c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54">
        <v>1925</v>
      </c>
      <c r="AA75" s="106">
        <v>5</v>
      </c>
      <c r="AB75" s="88">
        <f t="shared" si="3"/>
        <v>9625</v>
      </c>
    </row>
    <row r="76" spans="1:28" s="1" customFormat="1" x14ac:dyDescent="0.2">
      <c r="A76" s="43" t="s">
        <v>115</v>
      </c>
      <c r="B76" s="34" t="s">
        <v>80</v>
      </c>
      <c r="C76" s="53"/>
      <c r="D76" s="55"/>
      <c r="E76" s="64" t="s">
        <v>39</v>
      </c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54">
        <v>2100</v>
      </c>
      <c r="AA76" s="106">
        <v>1</v>
      </c>
      <c r="AB76" s="88">
        <f t="shared" si="3"/>
        <v>2100</v>
      </c>
    </row>
    <row r="77" spans="1:28" s="1" customFormat="1" x14ac:dyDescent="0.2">
      <c r="A77" s="43" t="s">
        <v>116</v>
      </c>
      <c r="B77" s="34" t="s">
        <v>81</v>
      </c>
      <c r="C77" s="53"/>
      <c r="D77" s="55"/>
      <c r="E77" s="64" t="s">
        <v>39</v>
      </c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54">
        <v>2265</v>
      </c>
      <c r="AA77" s="106">
        <v>1</v>
      </c>
      <c r="AB77" s="88">
        <f t="shared" si="3"/>
        <v>2265</v>
      </c>
    </row>
    <row r="78" spans="1:28" s="1" customFormat="1" x14ac:dyDescent="0.2">
      <c r="A78" s="43" t="s">
        <v>242</v>
      </c>
      <c r="B78" s="34" t="s">
        <v>82</v>
      </c>
      <c r="C78" s="53"/>
      <c r="D78" s="55"/>
      <c r="E78" s="64" t="s">
        <v>39</v>
      </c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54">
        <v>2510</v>
      </c>
      <c r="AA78" s="106">
        <v>1</v>
      </c>
      <c r="AB78" s="88">
        <f t="shared" si="3"/>
        <v>2510</v>
      </c>
    </row>
    <row r="79" spans="1:28" s="1" customFormat="1" x14ac:dyDescent="0.2">
      <c r="A79" s="43" t="s">
        <v>267</v>
      </c>
      <c r="B79" s="34" t="s">
        <v>83</v>
      </c>
      <c r="C79" s="53"/>
      <c r="D79" s="55"/>
      <c r="E79" s="64" t="s">
        <v>39</v>
      </c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54">
        <v>2970</v>
      </c>
      <c r="AA79" s="106">
        <v>1</v>
      </c>
      <c r="AB79" s="88">
        <f t="shared" si="3"/>
        <v>2970</v>
      </c>
    </row>
    <row r="80" spans="1:28" s="1" customFormat="1" x14ac:dyDescent="0.2">
      <c r="A80" s="43" t="s">
        <v>268</v>
      </c>
      <c r="B80" s="34" t="s">
        <v>84</v>
      </c>
      <c r="C80" s="53"/>
      <c r="D80" s="55"/>
      <c r="E80" s="64" t="s">
        <v>39</v>
      </c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54">
        <v>3520</v>
      </c>
      <c r="AA80" s="106">
        <v>1</v>
      </c>
      <c r="AB80" s="88">
        <f t="shared" si="3"/>
        <v>3520</v>
      </c>
    </row>
    <row r="81" spans="1:28" s="1" customFormat="1" x14ac:dyDescent="0.2">
      <c r="A81" s="43" t="s">
        <v>269</v>
      </c>
      <c r="B81" s="34" t="s">
        <v>86</v>
      </c>
      <c r="C81" s="53"/>
      <c r="D81" s="55"/>
      <c r="E81" s="64" t="s">
        <v>39</v>
      </c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54">
        <v>4780</v>
      </c>
      <c r="AA81" s="106">
        <v>1</v>
      </c>
      <c r="AB81" s="88">
        <f t="shared" si="3"/>
        <v>4780</v>
      </c>
    </row>
    <row r="82" spans="1:28" s="1" customFormat="1" x14ac:dyDescent="0.2">
      <c r="A82" s="43" t="s">
        <v>270</v>
      </c>
      <c r="B82" s="34" t="s">
        <v>90</v>
      </c>
      <c r="C82" s="53"/>
      <c r="D82" s="55"/>
      <c r="E82" s="64" t="s">
        <v>39</v>
      </c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54">
        <v>7050</v>
      </c>
      <c r="AA82" s="106">
        <v>1</v>
      </c>
      <c r="AB82" s="88">
        <f t="shared" si="3"/>
        <v>7050</v>
      </c>
    </row>
    <row r="83" spans="1:28" s="1" customFormat="1" x14ac:dyDescent="0.2">
      <c r="A83" s="42">
        <v>17</v>
      </c>
      <c r="B83" s="35" t="s">
        <v>124</v>
      </c>
      <c r="C83" s="53" t="s">
        <v>126</v>
      </c>
      <c r="D83" s="55" t="s">
        <v>125</v>
      </c>
      <c r="E83" s="64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54"/>
      <c r="AA83" s="106">
        <v>0</v>
      </c>
      <c r="AB83" s="88">
        <f t="shared" si="3"/>
        <v>0</v>
      </c>
    </row>
    <row r="84" spans="1:28" s="1" customFormat="1" x14ac:dyDescent="0.2">
      <c r="A84" s="40" t="s">
        <v>185</v>
      </c>
      <c r="B84" s="34" t="s">
        <v>127</v>
      </c>
      <c r="C84" s="53"/>
      <c r="D84" s="55" t="s">
        <v>128</v>
      </c>
      <c r="E84" s="64" t="s">
        <v>123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54">
        <v>1.8</v>
      </c>
      <c r="AA84" s="106">
        <v>15</v>
      </c>
      <c r="AB84" s="88">
        <f t="shared" si="3"/>
        <v>27</v>
      </c>
    </row>
    <row r="85" spans="1:28" s="1" customFormat="1" x14ac:dyDescent="0.2">
      <c r="A85" s="40" t="s">
        <v>186</v>
      </c>
      <c r="B85" s="34" t="s">
        <v>133</v>
      </c>
      <c r="C85" s="53"/>
      <c r="D85" s="55" t="s">
        <v>129</v>
      </c>
      <c r="E85" s="64" t="s">
        <v>123</v>
      </c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54">
        <v>2.8</v>
      </c>
      <c r="AA85" s="106">
        <v>600</v>
      </c>
      <c r="AB85" s="88">
        <f t="shared" si="3"/>
        <v>1680</v>
      </c>
    </row>
    <row r="86" spans="1:28" s="1" customFormat="1" ht="24" x14ac:dyDescent="0.2">
      <c r="A86" s="40" t="s">
        <v>187</v>
      </c>
      <c r="B86" s="34" t="s">
        <v>134</v>
      </c>
      <c r="C86" s="53"/>
      <c r="D86" s="55" t="s">
        <v>131</v>
      </c>
      <c r="E86" s="64" t="s">
        <v>123</v>
      </c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54">
        <v>3.6</v>
      </c>
      <c r="AA86" s="106">
        <v>1</v>
      </c>
      <c r="AB86" s="88">
        <f t="shared" si="3"/>
        <v>3.6</v>
      </c>
    </row>
    <row r="87" spans="1:28" s="1" customFormat="1" x14ac:dyDescent="0.2">
      <c r="A87" s="40" t="s">
        <v>243</v>
      </c>
      <c r="B87" s="34" t="s">
        <v>135</v>
      </c>
      <c r="C87" s="53"/>
      <c r="D87" s="55" t="s">
        <v>130</v>
      </c>
      <c r="E87" s="64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54"/>
      <c r="AA87" s="106">
        <v>0</v>
      </c>
      <c r="AB87" s="88">
        <f t="shared" si="3"/>
        <v>0</v>
      </c>
    </row>
    <row r="88" spans="1:28" s="1" customFormat="1" ht="24" x14ac:dyDescent="0.2">
      <c r="A88" s="40" t="s">
        <v>302</v>
      </c>
      <c r="B88" s="34" t="s">
        <v>136</v>
      </c>
      <c r="C88" s="53"/>
      <c r="D88" s="55" t="s">
        <v>132</v>
      </c>
      <c r="E88" s="64" t="s">
        <v>123</v>
      </c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54">
        <v>9</v>
      </c>
      <c r="AA88" s="106">
        <v>100</v>
      </c>
      <c r="AB88" s="88">
        <f t="shared" si="3"/>
        <v>900</v>
      </c>
    </row>
    <row r="89" spans="1:28" s="1" customFormat="1" ht="36" x14ac:dyDescent="0.2">
      <c r="A89" s="42">
        <v>18</v>
      </c>
      <c r="B89" s="35" t="s">
        <v>213</v>
      </c>
      <c r="C89" s="53" t="s">
        <v>139</v>
      </c>
      <c r="D89" s="55" t="s">
        <v>253</v>
      </c>
      <c r="E89" s="64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54"/>
      <c r="AA89" s="106">
        <v>0</v>
      </c>
      <c r="AB89" s="88">
        <f t="shared" si="3"/>
        <v>0</v>
      </c>
    </row>
    <row r="90" spans="1:28" s="1" customFormat="1" x14ac:dyDescent="0.2">
      <c r="A90" s="40" t="s">
        <v>209</v>
      </c>
      <c r="B90" s="34" t="s">
        <v>143</v>
      </c>
      <c r="C90" s="53"/>
      <c r="D90" s="55"/>
      <c r="E90" s="64" t="s">
        <v>39</v>
      </c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54">
        <v>176</v>
      </c>
      <c r="AA90" s="106">
        <v>180</v>
      </c>
      <c r="AB90" s="88">
        <f t="shared" si="3"/>
        <v>31680</v>
      </c>
    </row>
    <row r="91" spans="1:28" s="1" customFormat="1" x14ac:dyDescent="0.2">
      <c r="A91" s="40" t="s">
        <v>210</v>
      </c>
      <c r="B91" s="34" t="s">
        <v>144</v>
      </c>
      <c r="C91" s="53"/>
      <c r="D91" s="55"/>
      <c r="E91" s="64" t="s">
        <v>39</v>
      </c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54">
        <v>205</v>
      </c>
      <c r="AA91" s="106">
        <v>15</v>
      </c>
      <c r="AB91" s="88">
        <f t="shared" si="3"/>
        <v>3075</v>
      </c>
    </row>
    <row r="92" spans="1:28" s="1" customFormat="1" x14ac:dyDescent="0.2">
      <c r="A92" s="40" t="s">
        <v>211</v>
      </c>
      <c r="B92" s="34" t="s">
        <v>145</v>
      </c>
      <c r="C92" s="53"/>
      <c r="D92" s="55"/>
      <c r="E92" s="64" t="s">
        <v>39</v>
      </c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54">
        <v>185</v>
      </c>
      <c r="AA92" s="106">
        <v>30</v>
      </c>
      <c r="AB92" s="88">
        <f t="shared" si="3"/>
        <v>5550</v>
      </c>
    </row>
    <row r="93" spans="1:28" s="1" customFormat="1" x14ac:dyDescent="0.2">
      <c r="A93" s="40" t="s">
        <v>271</v>
      </c>
      <c r="B93" s="34" t="s">
        <v>146</v>
      </c>
      <c r="C93" s="53"/>
      <c r="D93" s="55"/>
      <c r="E93" s="64" t="s">
        <v>39</v>
      </c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54">
        <v>228</v>
      </c>
      <c r="AA93" s="106">
        <v>30</v>
      </c>
      <c r="AB93" s="88">
        <f t="shared" si="3"/>
        <v>6840</v>
      </c>
    </row>
    <row r="94" spans="1:28" s="1" customFormat="1" x14ac:dyDescent="0.2">
      <c r="A94" s="40" t="s">
        <v>303</v>
      </c>
      <c r="B94" s="34" t="s">
        <v>147</v>
      </c>
      <c r="C94" s="53"/>
      <c r="D94" s="55"/>
      <c r="E94" s="64" t="s">
        <v>39</v>
      </c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54">
        <v>227</v>
      </c>
      <c r="AA94" s="106">
        <v>1</v>
      </c>
      <c r="AB94" s="88">
        <f t="shared" ref="AB94:AB121" si="4">Z94*AA94</f>
        <v>227</v>
      </c>
    </row>
    <row r="95" spans="1:28" s="1" customFormat="1" x14ac:dyDescent="0.2">
      <c r="A95" s="40" t="s">
        <v>304</v>
      </c>
      <c r="B95" s="34" t="s">
        <v>148</v>
      </c>
      <c r="C95" s="53"/>
      <c r="D95" s="55"/>
      <c r="E95" s="64" t="s">
        <v>39</v>
      </c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54">
        <v>240</v>
      </c>
      <c r="AA95" s="106">
        <v>1</v>
      </c>
      <c r="AB95" s="88">
        <f t="shared" si="4"/>
        <v>240</v>
      </c>
    </row>
    <row r="96" spans="1:28" s="1" customFormat="1" x14ac:dyDescent="0.2">
      <c r="A96" s="40" t="s">
        <v>305</v>
      </c>
      <c r="B96" s="34" t="s">
        <v>149</v>
      </c>
      <c r="C96" s="53"/>
      <c r="D96" s="55"/>
      <c r="E96" s="64" t="s">
        <v>39</v>
      </c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54">
        <v>255</v>
      </c>
      <c r="AA96" s="106">
        <v>1</v>
      </c>
      <c r="AB96" s="88">
        <f t="shared" si="4"/>
        <v>255</v>
      </c>
    </row>
    <row r="97" spans="1:31" s="1" customFormat="1" x14ac:dyDescent="0.2">
      <c r="A97" s="40" t="s">
        <v>306</v>
      </c>
      <c r="B97" s="34" t="s">
        <v>150</v>
      </c>
      <c r="C97" s="53"/>
      <c r="D97" s="55"/>
      <c r="E97" s="64" t="s">
        <v>39</v>
      </c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54">
        <v>270</v>
      </c>
      <c r="AA97" s="106">
        <v>1</v>
      </c>
      <c r="AB97" s="88">
        <f t="shared" si="4"/>
        <v>270</v>
      </c>
    </row>
    <row r="98" spans="1:31" s="1" customFormat="1" ht="60" x14ac:dyDescent="0.2">
      <c r="A98" s="41">
        <v>19</v>
      </c>
      <c r="B98" s="35" t="s">
        <v>204</v>
      </c>
      <c r="C98" s="55" t="s">
        <v>208</v>
      </c>
      <c r="D98" s="55" t="s">
        <v>224</v>
      </c>
      <c r="E98" s="64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54"/>
      <c r="AA98" s="106"/>
      <c r="AB98" s="88">
        <f t="shared" si="4"/>
        <v>0</v>
      </c>
    </row>
    <row r="99" spans="1:31" s="1" customFormat="1" x14ac:dyDescent="0.2">
      <c r="A99" s="43" t="s">
        <v>140</v>
      </c>
      <c r="B99" s="34" t="s">
        <v>28</v>
      </c>
      <c r="C99" s="55"/>
      <c r="D99" s="55"/>
      <c r="E99" s="64" t="s">
        <v>156</v>
      </c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54">
        <v>169.5</v>
      </c>
      <c r="AA99" s="106">
        <v>1</v>
      </c>
      <c r="AB99" s="88">
        <f t="shared" si="4"/>
        <v>169.5</v>
      </c>
    </row>
    <row r="100" spans="1:31" s="1" customFormat="1" x14ac:dyDescent="0.2">
      <c r="A100" s="43" t="s">
        <v>141</v>
      </c>
      <c r="B100" s="34" t="s">
        <v>29</v>
      </c>
      <c r="C100" s="55"/>
      <c r="D100" s="55"/>
      <c r="E100" s="64" t="s">
        <v>156</v>
      </c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54">
        <v>203.4</v>
      </c>
      <c r="AA100" s="106">
        <v>1</v>
      </c>
      <c r="AB100" s="88">
        <f t="shared" si="4"/>
        <v>203.4</v>
      </c>
    </row>
    <row r="101" spans="1:31" s="1" customFormat="1" x14ac:dyDescent="0.2">
      <c r="A101" s="43" t="s">
        <v>142</v>
      </c>
      <c r="B101" s="34" t="s">
        <v>30</v>
      </c>
      <c r="C101" s="55"/>
      <c r="D101" s="55"/>
      <c r="E101" s="64" t="s">
        <v>156</v>
      </c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54">
        <v>192.1</v>
      </c>
      <c r="AA101" s="106">
        <v>1</v>
      </c>
      <c r="AB101" s="88">
        <f t="shared" si="4"/>
        <v>192.1</v>
      </c>
    </row>
    <row r="102" spans="1:31" s="1" customFormat="1" ht="60" x14ac:dyDescent="0.2">
      <c r="A102" s="41">
        <v>20</v>
      </c>
      <c r="B102" s="35" t="s">
        <v>205</v>
      </c>
      <c r="C102" s="55" t="s">
        <v>208</v>
      </c>
      <c r="D102" s="55" t="s">
        <v>225</v>
      </c>
      <c r="E102" s="64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54"/>
      <c r="AA102" s="106">
        <v>0</v>
      </c>
      <c r="AB102" s="88">
        <f t="shared" ref="AB102:AB105" si="5">Z102*AA102</f>
        <v>0</v>
      </c>
    </row>
    <row r="103" spans="1:31" s="1" customFormat="1" x14ac:dyDescent="0.2">
      <c r="A103" s="43" t="s">
        <v>188</v>
      </c>
      <c r="B103" s="34" t="s">
        <v>28</v>
      </c>
      <c r="C103" s="55"/>
      <c r="D103" s="55"/>
      <c r="E103" s="64" t="s">
        <v>156</v>
      </c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54">
        <v>73.099999999999994</v>
      </c>
      <c r="AA103" s="106">
        <v>1</v>
      </c>
      <c r="AB103" s="88">
        <f t="shared" si="5"/>
        <v>73.099999999999994</v>
      </c>
    </row>
    <row r="104" spans="1:31" s="1" customFormat="1" x14ac:dyDescent="0.2">
      <c r="A104" s="43" t="s">
        <v>189</v>
      </c>
      <c r="B104" s="34" t="s">
        <v>29</v>
      </c>
      <c r="C104" s="55"/>
      <c r="D104" s="55"/>
      <c r="E104" s="64" t="s">
        <v>156</v>
      </c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54">
        <v>87.7</v>
      </c>
      <c r="AA104" s="106">
        <v>1</v>
      </c>
      <c r="AB104" s="88">
        <f t="shared" si="5"/>
        <v>87.7</v>
      </c>
    </row>
    <row r="105" spans="1:31" s="1" customFormat="1" x14ac:dyDescent="0.2">
      <c r="A105" s="43" t="s">
        <v>212</v>
      </c>
      <c r="B105" s="34" t="s">
        <v>30</v>
      </c>
      <c r="C105" s="55"/>
      <c r="D105" s="55"/>
      <c r="E105" s="64" t="s">
        <v>156</v>
      </c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54">
        <v>82.8</v>
      </c>
      <c r="AA105" s="106">
        <v>1</v>
      </c>
      <c r="AB105" s="88">
        <f t="shared" si="5"/>
        <v>82.8</v>
      </c>
    </row>
    <row r="106" spans="1:31" s="1" customFormat="1" ht="60" x14ac:dyDescent="0.2">
      <c r="A106" s="41">
        <v>21</v>
      </c>
      <c r="B106" s="35" t="s">
        <v>206</v>
      </c>
      <c r="C106" s="55" t="s">
        <v>208</v>
      </c>
      <c r="D106" s="55" t="s">
        <v>226</v>
      </c>
      <c r="E106" s="64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54"/>
      <c r="AA106" s="106">
        <v>0</v>
      </c>
      <c r="AB106" s="88">
        <f t="shared" ref="AB106:AB113" si="6">Z106*AA106</f>
        <v>0</v>
      </c>
    </row>
    <row r="107" spans="1:31" s="1" customFormat="1" x14ac:dyDescent="0.2">
      <c r="A107" s="43" t="s">
        <v>244</v>
      </c>
      <c r="B107" s="34" t="s">
        <v>28</v>
      </c>
      <c r="C107" s="55"/>
      <c r="D107" s="55"/>
      <c r="E107" s="64" t="s">
        <v>156</v>
      </c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54">
        <v>40.700000000000003</v>
      </c>
      <c r="AA107" s="106">
        <v>1</v>
      </c>
      <c r="AB107" s="88">
        <f t="shared" si="6"/>
        <v>40.700000000000003</v>
      </c>
    </row>
    <row r="108" spans="1:31" s="1" customFormat="1" x14ac:dyDescent="0.2">
      <c r="A108" s="43" t="s">
        <v>245</v>
      </c>
      <c r="B108" s="34" t="s">
        <v>29</v>
      </c>
      <c r="C108" s="55"/>
      <c r="D108" s="55"/>
      <c r="E108" s="64" t="s">
        <v>156</v>
      </c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54">
        <v>48.8</v>
      </c>
      <c r="AA108" s="106">
        <v>1</v>
      </c>
      <c r="AB108" s="88">
        <f t="shared" si="6"/>
        <v>48.8</v>
      </c>
      <c r="AE108" s="75"/>
    </row>
    <row r="109" spans="1:31" s="1" customFormat="1" x14ac:dyDescent="0.2">
      <c r="A109" s="43" t="s">
        <v>246</v>
      </c>
      <c r="B109" s="34" t="s">
        <v>30</v>
      </c>
      <c r="C109" s="55"/>
      <c r="D109" s="55"/>
      <c r="E109" s="64" t="s">
        <v>156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54">
        <v>46.6</v>
      </c>
      <c r="AA109" s="106">
        <v>1</v>
      </c>
      <c r="AB109" s="88">
        <f t="shared" si="6"/>
        <v>46.6</v>
      </c>
    </row>
    <row r="110" spans="1:31" s="1" customFormat="1" ht="60" x14ac:dyDescent="0.2">
      <c r="A110" s="41">
        <v>22</v>
      </c>
      <c r="B110" s="35" t="s">
        <v>190</v>
      </c>
      <c r="C110" s="55" t="s">
        <v>207</v>
      </c>
      <c r="D110" s="55" t="s">
        <v>137</v>
      </c>
      <c r="E110" s="64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54"/>
      <c r="AA110" s="106">
        <v>0</v>
      </c>
      <c r="AB110" s="88">
        <f t="shared" si="6"/>
        <v>0</v>
      </c>
    </row>
    <row r="111" spans="1:31" s="1" customFormat="1" x14ac:dyDescent="0.2">
      <c r="A111" s="43" t="s">
        <v>151</v>
      </c>
      <c r="B111" s="34" t="s">
        <v>28</v>
      </c>
      <c r="C111" s="55"/>
      <c r="D111" s="55"/>
      <c r="E111" s="64" t="s">
        <v>156</v>
      </c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54">
        <v>26</v>
      </c>
      <c r="AA111" s="106">
        <v>1000</v>
      </c>
      <c r="AB111" s="88">
        <f t="shared" si="6"/>
        <v>26000</v>
      </c>
    </row>
    <row r="112" spans="1:31" s="1" customFormat="1" x14ac:dyDescent="0.2">
      <c r="A112" s="43" t="s">
        <v>152</v>
      </c>
      <c r="B112" s="34" t="s">
        <v>29</v>
      </c>
      <c r="C112" s="55"/>
      <c r="D112" s="55"/>
      <c r="E112" s="64" t="s">
        <v>156</v>
      </c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54">
        <v>31.6</v>
      </c>
      <c r="AA112" s="106">
        <v>1000</v>
      </c>
      <c r="AB112" s="88">
        <f t="shared" si="6"/>
        <v>31600</v>
      </c>
    </row>
    <row r="113" spans="1:28" s="1" customFormat="1" x14ac:dyDescent="0.2">
      <c r="A113" s="43" t="s">
        <v>157</v>
      </c>
      <c r="B113" s="34" t="s">
        <v>30</v>
      </c>
      <c r="C113" s="55"/>
      <c r="D113" s="55"/>
      <c r="E113" s="64" t="s">
        <v>156</v>
      </c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54">
        <v>29.8</v>
      </c>
      <c r="AA113" s="106">
        <v>200</v>
      </c>
      <c r="AB113" s="88">
        <f t="shared" si="6"/>
        <v>5960</v>
      </c>
    </row>
    <row r="114" spans="1:28" s="1" customFormat="1" ht="60" x14ac:dyDescent="0.2">
      <c r="A114" s="41">
        <v>23</v>
      </c>
      <c r="B114" s="35" t="s">
        <v>159</v>
      </c>
      <c r="C114" s="55" t="s">
        <v>207</v>
      </c>
      <c r="D114" s="55" t="s">
        <v>138</v>
      </c>
      <c r="E114" s="64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54"/>
      <c r="AA114" s="106"/>
      <c r="AB114" s="88">
        <f t="shared" si="4"/>
        <v>0</v>
      </c>
    </row>
    <row r="115" spans="1:28" s="1" customFormat="1" x14ac:dyDescent="0.2">
      <c r="A115" s="43" t="s">
        <v>272</v>
      </c>
      <c r="B115" s="34" t="s">
        <v>28</v>
      </c>
      <c r="C115" s="55"/>
      <c r="D115" s="55"/>
      <c r="E115" s="64" t="s">
        <v>156</v>
      </c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54">
        <v>18</v>
      </c>
      <c r="AA115" s="106">
        <v>800</v>
      </c>
      <c r="AB115" s="88">
        <f t="shared" si="4"/>
        <v>14400</v>
      </c>
    </row>
    <row r="116" spans="1:28" s="1" customFormat="1" x14ac:dyDescent="0.2">
      <c r="A116" s="43" t="s">
        <v>273</v>
      </c>
      <c r="B116" s="34" t="s">
        <v>29</v>
      </c>
      <c r="C116" s="55"/>
      <c r="D116" s="55"/>
      <c r="E116" s="64" t="s">
        <v>156</v>
      </c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54">
        <v>23.6</v>
      </c>
      <c r="AA116" s="106">
        <v>1200</v>
      </c>
      <c r="AB116" s="88">
        <f t="shared" si="4"/>
        <v>28320</v>
      </c>
    </row>
    <row r="117" spans="1:28" s="1" customFormat="1" x14ac:dyDescent="0.2">
      <c r="A117" s="43" t="s">
        <v>274</v>
      </c>
      <c r="B117" s="34" t="s">
        <v>30</v>
      </c>
      <c r="C117" s="55"/>
      <c r="D117" s="55"/>
      <c r="E117" s="64" t="s">
        <v>156</v>
      </c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54">
        <v>21.8</v>
      </c>
      <c r="AA117" s="106">
        <v>200</v>
      </c>
      <c r="AB117" s="88">
        <f t="shared" si="4"/>
        <v>4360</v>
      </c>
    </row>
    <row r="118" spans="1:28" s="1" customFormat="1" ht="36" x14ac:dyDescent="0.2">
      <c r="A118" s="42">
        <v>24</v>
      </c>
      <c r="B118" s="35" t="s">
        <v>160</v>
      </c>
      <c r="C118" s="55" t="s">
        <v>161</v>
      </c>
      <c r="D118" s="55" t="s">
        <v>153</v>
      </c>
      <c r="E118" s="64" t="s">
        <v>39</v>
      </c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54">
        <v>180</v>
      </c>
      <c r="AA118" s="106">
        <v>20</v>
      </c>
      <c r="AB118" s="88">
        <f t="shared" si="4"/>
        <v>3600</v>
      </c>
    </row>
    <row r="119" spans="1:28" s="1" customFormat="1" x14ac:dyDescent="0.2">
      <c r="A119" s="42">
        <v>25</v>
      </c>
      <c r="B119" s="35" t="s">
        <v>171</v>
      </c>
      <c r="C119" s="56" t="s">
        <v>75</v>
      </c>
      <c r="D119" s="56" t="s">
        <v>218</v>
      </c>
      <c r="E119" s="65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2"/>
      <c r="AA119" s="106">
        <v>0</v>
      </c>
      <c r="AB119" s="88">
        <f t="shared" si="4"/>
        <v>0</v>
      </c>
    </row>
    <row r="120" spans="1:28" s="1" customFormat="1" x14ac:dyDescent="0.2">
      <c r="A120" s="43" t="s">
        <v>307</v>
      </c>
      <c r="B120" s="34" t="s">
        <v>172</v>
      </c>
      <c r="C120" s="56"/>
      <c r="D120" s="56" t="s">
        <v>195</v>
      </c>
      <c r="E120" s="64" t="s">
        <v>39</v>
      </c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2">
        <v>6.5</v>
      </c>
      <c r="AA120" s="106">
        <v>100</v>
      </c>
      <c r="AB120" s="88">
        <f t="shared" si="4"/>
        <v>650</v>
      </c>
    </row>
    <row r="121" spans="1:28" s="1" customFormat="1" ht="15.75" x14ac:dyDescent="0.2">
      <c r="A121" s="43" t="s">
        <v>308</v>
      </c>
      <c r="B121" s="34" t="s">
        <v>174</v>
      </c>
      <c r="C121" s="56"/>
      <c r="D121" s="56" t="s">
        <v>173</v>
      </c>
      <c r="E121" s="64" t="s">
        <v>39</v>
      </c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2">
        <v>9</v>
      </c>
      <c r="AA121" s="106">
        <v>100</v>
      </c>
      <c r="AB121" s="88">
        <f t="shared" si="4"/>
        <v>900</v>
      </c>
    </row>
    <row r="122" spans="1:28" s="1" customFormat="1" ht="15.75" x14ac:dyDescent="0.2">
      <c r="A122" s="43" t="s">
        <v>309</v>
      </c>
      <c r="B122" s="34" t="s">
        <v>176</v>
      </c>
      <c r="C122" s="56"/>
      <c r="D122" s="56" t="s">
        <v>175</v>
      </c>
      <c r="E122" s="64" t="s">
        <v>39</v>
      </c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2">
        <v>24</v>
      </c>
      <c r="AA122" s="106">
        <v>30</v>
      </c>
      <c r="AB122" s="88">
        <f t="shared" ref="AB122:AB125" si="7">Z122*AA122</f>
        <v>720</v>
      </c>
    </row>
    <row r="123" spans="1:28" s="1" customFormat="1" x14ac:dyDescent="0.2">
      <c r="A123" s="42">
        <v>26</v>
      </c>
      <c r="B123" s="35" t="s">
        <v>219</v>
      </c>
      <c r="C123" s="56" t="s">
        <v>220</v>
      </c>
      <c r="D123" s="56" t="s">
        <v>221</v>
      </c>
      <c r="E123" s="64" t="s">
        <v>39</v>
      </c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2">
        <v>40</v>
      </c>
      <c r="AA123" s="106">
        <v>15</v>
      </c>
      <c r="AB123" s="88">
        <f t="shared" si="7"/>
        <v>600</v>
      </c>
    </row>
    <row r="124" spans="1:28" s="1" customFormat="1" ht="24" x14ac:dyDescent="0.2">
      <c r="A124" s="42">
        <v>27</v>
      </c>
      <c r="B124" s="96" t="s">
        <v>256</v>
      </c>
      <c r="C124" s="97" t="s">
        <v>257</v>
      </c>
      <c r="D124" s="98" t="s">
        <v>258</v>
      </c>
      <c r="E124" s="64" t="s">
        <v>39</v>
      </c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2">
        <v>23.4</v>
      </c>
      <c r="AA124" s="106">
        <v>40</v>
      </c>
      <c r="AB124" s="88">
        <f t="shared" si="7"/>
        <v>936</v>
      </c>
    </row>
    <row r="125" spans="1:28" s="1" customFormat="1" x14ac:dyDescent="0.2">
      <c r="A125" s="42">
        <v>28</v>
      </c>
      <c r="B125" s="99" t="s">
        <v>259</v>
      </c>
      <c r="C125" s="98" t="s">
        <v>260</v>
      </c>
      <c r="D125" s="98" t="s">
        <v>261</v>
      </c>
      <c r="E125" s="64" t="s">
        <v>39</v>
      </c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2">
        <v>34</v>
      </c>
      <c r="AA125" s="106">
        <v>40</v>
      </c>
      <c r="AB125" s="88">
        <f t="shared" si="7"/>
        <v>1360</v>
      </c>
    </row>
    <row r="126" spans="1:28" s="1" customFormat="1" ht="24" x14ac:dyDescent="0.2">
      <c r="A126" s="42">
        <v>29</v>
      </c>
      <c r="B126" s="35" t="s">
        <v>98</v>
      </c>
      <c r="C126" s="67" t="s">
        <v>99</v>
      </c>
      <c r="D126" s="67" t="s">
        <v>158</v>
      </c>
      <c r="E126" s="64" t="s">
        <v>92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54">
        <v>24</v>
      </c>
      <c r="AA126" s="106">
        <v>15</v>
      </c>
      <c r="AB126" s="88">
        <f t="shared" ref="AB126:AB138" si="8">Z126*AA126</f>
        <v>360</v>
      </c>
    </row>
    <row r="127" spans="1:28" s="1" customFormat="1" x14ac:dyDescent="0.2">
      <c r="A127" s="42">
        <v>30</v>
      </c>
      <c r="B127" s="35" t="s">
        <v>162</v>
      </c>
      <c r="C127" s="67" t="s">
        <v>100</v>
      </c>
      <c r="D127" s="67" t="s">
        <v>101</v>
      </c>
      <c r="E127" s="64" t="s">
        <v>92</v>
      </c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54">
        <v>8.1999999999999993</v>
      </c>
      <c r="AA127" s="106">
        <v>20</v>
      </c>
      <c r="AB127" s="88">
        <f t="shared" si="8"/>
        <v>164</v>
      </c>
    </row>
    <row r="128" spans="1:28" s="1" customFormat="1" ht="24" x14ac:dyDescent="0.2">
      <c r="A128" s="42">
        <v>31</v>
      </c>
      <c r="B128" s="35" t="s">
        <v>163</v>
      </c>
      <c r="C128" s="67"/>
      <c r="D128" s="67" t="s">
        <v>102</v>
      </c>
      <c r="E128" s="64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54"/>
      <c r="AA128" s="106">
        <v>0</v>
      </c>
      <c r="AB128" s="88">
        <f t="shared" si="8"/>
        <v>0</v>
      </c>
    </row>
    <row r="129" spans="1:31" s="1" customFormat="1" x14ac:dyDescent="0.2">
      <c r="A129" s="40" t="s">
        <v>310</v>
      </c>
      <c r="B129" s="34" t="s">
        <v>106</v>
      </c>
      <c r="C129" s="67" t="s">
        <v>109</v>
      </c>
      <c r="D129" s="67" t="s">
        <v>103</v>
      </c>
      <c r="E129" s="64" t="s">
        <v>92</v>
      </c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54">
        <v>77</v>
      </c>
      <c r="AA129" s="106">
        <v>1</v>
      </c>
      <c r="AB129" s="88">
        <f t="shared" si="8"/>
        <v>77</v>
      </c>
    </row>
    <row r="130" spans="1:31" s="1" customFormat="1" x14ac:dyDescent="0.2">
      <c r="A130" s="40" t="s">
        <v>311</v>
      </c>
      <c r="B130" s="34" t="s">
        <v>107</v>
      </c>
      <c r="C130" s="67" t="s">
        <v>110</v>
      </c>
      <c r="D130" s="67" t="s">
        <v>104</v>
      </c>
      <c r="E130" s="64" t="s">
        <v>92</v>
      </c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54">
        <v>82</v>
      </c>
      <c r="AA130" s="106">
        <v>15</v>
      </c>
      <c r="AB130" s="88">
        <f t="shared" si="8"/>
        <v>1230</v>
      </c>
    </row>
    <row r="131" spans="1:31" s="1" customFormat="1" x14ac:dyDescent="0.2">
      <c r="A131" s="40" t="s">
        <v>312</v>
      </c>
      <c r="B131" s="34" t="s">
        <v>108</v>
      </c>
      <c r="C131" s="67" t="s">
        <v>111</v>
      </c>
      <c r="D131" s="67" t="s">
        <v>105</v>
      </c>
      <c r="E131" s="64" t="s">
        <v>92</v>
      </c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54">
        <v>88</v>
      </c>
      <c r="AA131" s="106">
        <v>10</v>
      </c>
      <c r="AB131" s="88">
        <f t="shared" si="8"/>
        <v>880</v>
      </c>
    </row>
    <row r="132" spans="1:31" s="1" customFormat="1" ht="48" x14ac:dyDescent="0.2">
      <c r="A132" s="42">
        <v>32</v>
      </c>
      <c r="B132" s="35" t="s">
        <v>112</v>
      </c>
      <c r="C132" s="67"/>
      <c r="D132" s="67" t="s">
        <v>113</v>
      </c>
      <c r="E132" s="64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54"/>
      <c r="AA132" s="106">
        <v>0</v>
      </c>
      <c r="AB132" s="88">
        <f t="shared" si="8"/>
        <v>0</v>
      </c>
    </row>
    <row r="133" spans="1:31" s="1" customFormat="1" ht="24" x14ac:dyDescent="0.2">
      <c r="A133" s="40" t="s">
        <v>275</v>
      </c>
      <c r="B133" s="34" t="s">
        <v>106</v>
      </c>
      <c r="C133" s="67" t="s">
        <v>154</v>
      </c>
      <c r="D133" s="67" t="s">
        <v>117</v>
      </c>
      <c r="E133" s="64" t="s">
        <v>92</v>
      </c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54">
        <v>16.8</v>
      </c>
      <c r="AA133" s="106">
        <v>1</v>
      </c>
      <c r="AB133" s="88">
        <f t="shared" si="8"/>
        <v>16.8</v>
      </c>
    </row>
    <row r="134" spans="1:31" s="1" customFormat="1" ht="24" x14ac:dyDescent="0.2">
      <c r="A134" s="40" t="s">
        <v>276</v>
      </c>
      <c r="B134" s="34" t="s">
        <v>107</v>
      </c>
      <c r="C134" s="67" t="s">
        <v>155</v>
      </c>
      <c r="D134" s="67" t="s">
        <v>118</v>
      </c>
      <c r="E134" s="64" t="s">
        <v>92</v>
      </c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54">
        <v>16.8</v>
      </c>
      <c r="AA134" s="106">
        <v>15</v>
      </c>
      <c r="AB134" s="88">
        <f t="shared" si="8"/>
        <v>252</v>
      </c>
    </row>
    <row r="135" spans="1:31" s="1" customFormat="1" ht="24" x14ac:dyDescent="0.2">
      <c r="A135" s="40" t="s">
        <v>277</v>
      </c>
      <c r="B135" s="34" t="s">
        <v>108</v>
      </c>
      <c r="C135" s="67" t="s">
        <v>155</v>
      </c>
      <c r="D135" s="67" t="s">
        <v>119</v>
      </c>
      <c r="E135" s="64" t="s">
        <v>92</v>
      </c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54">
        <v>22.5</v>
      </c>
      <c r="AA135" s="106">
        <v>10</v>
      </c>
      <c r="AB135" s="88">
        <f t="shared" si="8"/>
        <v>225</v>
      </c>
    </row>
    <row r="136" spans="1:31" s="1" customFormat="1" ht="24" x14ac:dyDescent="0.2">
      <c r="A136" s="42">
        <v>33</v>
      </c>
      <c r="B136" s="35" t="s">
        <v>120</v>
      </c>
      <c r="C136" s="67" t="s">
        <v>122</v>
      </c>
      <c r="D136" s="67" t="s">
        <v>121</v>
      </c>
      <c r="E136" s="64" t="s">
        <v>123</v>
      </c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54">
        <v>0.98</v>
      </c>
      <c r="AA136" s="106">
        <v>500</v>
      </c>
      <c r="AB136" s="88">
        <f t="shared" si="8"/>
        <v>490</v>
      </c>
    </row>
    <row r="137" spans="1:31" s="1" customFormat="1" x14ac:dyDescent="0.2">
      <c r="A137" s="44">
        <v>34</v>
      </c>
      <c r="B137" s="35" t="s">
        <v>167</v>
      </c>
      <c r="C137" s="36" t="s">
        <v>165</v>
      </c>
      <c r="D137" s="36" t="s">
        <v>166</v>
      </c>
      <c r="E137" s="65" t="s">
        <v>123</v>
      </c>
      <c r="F137" s="57"/>
      <c r="G137" s="57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2">
        <v>1.01</v>
      </c>
      <c r="AA137" s="57">
        <v>150</v>
      </c>
      <c r="AB137" s="88">
        <f t="shared" si="8"/>
        <v>151.5</v>
      </c>
    </row>
    <row r="138" spans="1:31" s="1" customFormat="1" x14ac:dyDescent="0.2">
      <c r="A138" s="44">
        <v>35</v>
      </c>
      <c r="B138" s="35" t="s">
        <v>169</v>
      </c>
      <c r="C138" s="36" t="s">
        <v>170</v>
      </c>
      <c r="D138" s="36" t="s">
        <v>168</v>
      </c>
      <c r="E138" s="64" t="s">
        <v>51</v>
      </c>
      <c r="F138" s="57" t="s">
        <v>3</v>
      </c>
      <c r="G138" s="57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2">
        <v>2.2000000000000002</v>
      </c>
      <c r="AA138" s="57">
        <v>50</v>
      </c>
      <c r="AB138" s="88">
        <f t="shared" si="8"/>
        <v>110.00000000000001</v>
      </c>
    </row>
    <row r="139" spans="1:31" s="1" customFormat="1" ht="18" customHeight="1" thickBot="1" x14ac:dyDescent="0.25">
      <c r="A139" s="127" t="s">
        <v>247</v>
      </c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94">
        <f>SUM(AB32:AB138)</f>
        <v>449729.59999999992</v>
      </c>
    </row>
    <row r="140" spans="1:31" s="1" customFormat="1" ht="18" customHeight="1" thickBot="1" x14ac:dyDescent="0.25">
      <c r="A140" s="116" t="s">
        <v>248</v>
      </c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8"/>
      <c r="AB140" s="95">
        <f>+AB139+AB30</f>
        <v>539524.59999999986</v>
      </c>
    </row>
    <row r="141" spans="1:31" s="1" customFormat="1" ht="18" customHeight="1" x14ac:dyDescent="0.2">
      <c r="A141" s="82"/>
      <c r="B141" s="80"/>
      <c r="C141" s="80"/>
      <c r="D141" s="108" t="s">
        <v>217</v>
      </c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115"/>
      <c r="AB141" s="83">
        <f>ROUND((AB140*0.18),2)</f>
        <v>97114.43</v>
      </c>
      <c r="AC141" s="17"/>
      <c r="AD141" s="17"/>
      <c r="AE141" s="17"/>
    </row>
    <row r="142" spans="1:31" s="1" customFormat="1" ht="18" customHeight="1" x14ac:dyDescent="0.2">
      <c r="A142" s="82"/>
      <c r="B142" s="80"/>
      <c r="C142" s="80"/>
      <c r="D142" s="108" t="s">
        <v>254</v>
      </c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10"/>
      <c r="AB142" s="83">
        <f>SUM(AB140:AB141)</f>
        <v>636639.0299999998</v>
      </c>
    </row>
    <row r="143" spans="1:31" s="1" customFormat="1" ht="18" customHeight="1" x14ac:dyDescent="0.2">
      <c r="A143" s="82"/>
      <c r="B143" s="80"/>
      <c r="C143" s="80"/>
      <c r="D143" s="108" t="s">
        <v>194</v>
      </c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15"/>
      <c r="AB143" s="83">
        <f>ROUND((0.15*AB142),2)</f>
        <v>95495.85</v>
      </c>
    </row>
    <row r="144" spans="1:31" s="1" customFormat="1" ht="18" customHeight="1" x14ac:dyDescent="0.2">
      <c r="A144" s="82"/>
      <c r="B144" s="80"/>
      <c r="C144" s="80"/>
      <c r="D144" s="108" t="s">
        <v>255</v>
      </c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10"/>
      <c r="AB144" s="83">
        <f>SUM(AB142:AB143)</f>
        <v>732134.87999999977</v>
      </c>
      <c r="AD144" s="75"/>
    </row>
    <row r="145" spans="1:34" ht="15.95" customHeight="1" x14ac:dyDescent="0.2">
      <c r="A145" s="82"/>
      <c r="B145" s="80"/>
      <c r="C145" s="80"/>
      <c r="D145" s="108" t="s">
        <v>288</v>
      </c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10"/>
      <c r="AB145" s="83">
        <v>5000</v>
      </c>
    </row>
    <row r="146" spans="1:34" ht="15.95" customHeight="1" x14ac:dyDescent="0.2">
      <c r="A146" s="82"/>
      <c r="B146" s="80"/>
      <c r="C146" s="80"/>
      <c r="D146" s="108" t="s">
        <v>289</v>
      </c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10"/>
      <c r="AB146" s="83">
        <f>ROUND((AB145*0.18),2)</f>
        <v>900</v>
      </c>
    </row>
    <row r="147" spans="1:34" ht="15.95" customHeight="1" x14ac:dyDescent="0.2">
      <c r="A147" s="82"/>
      <c r="B147" s="80"/>
      <c r="C147" s="80"/>
      <c r="D147" s="108" t="s">
        <v>290</v>
      </c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10"/>
      <c r="AB147" s="83">
        <f>+AB144+AB145+AB146</f>
        <v>738034.87999999977</v>
      </c>
    </row>
    <row r="148" spans="1:34" s="1" customFormat="1" ht="18" customHeight="1" x14ac:dyDescent="0.2">
      <c r="A148" s="76"/>
      <c r="B148" s="77"/>
      <c r="C148" s="77"/>
      <c r="D148" s="131" t="s">
        <v>214</v>
      </c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2"/>
      <c r="AB148" s="102">
        <f>AB149-AB147</f>
        <v>11965.120000000228</v>
      </c>
      <c r="AD148" s="105"/>
    </row>
    <row r="149" spans="1:34" s="1" customFormat="1" ht="18" customHeight="1" x14ac:dyDescent="0.2">
      <c r="A149" s="76"/>
      <c r="B149" s="77"/>
      <c r="C149" s="77"/>
      <c r="D149" s="131" t="s">
        <v>192</v>
      </c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10"/>
      <c r="AB149" s="84">
        <v>750000</v>
      </c>
      <c r="AD149" s="75"/>
      <c r="AE149" s="75"/>
    </row>
    <row r="150" spans="1:34" s="1" customFormat="1" ht="18" customHeight="1" x14ac:dyDescent="0.2">
      <c r="A150" s="76"/>
      <c r="B150" s="77"/>
      <c r="C150" s="77"/>
      <c r="D150" s="131" t="s">
        <v>215</v>
      </c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10"/>
      <c r="AB150" s="81">
        <f>AB149*0.24</f>
        <v>180000</v>
      </c>
    </row>
    <row r="151" spans="1:34" s="1" customFormat="1" ht="18" customHeight="1" thickBot="1" x14ac:dyDescent="0.25">
      <c r="A151" s="78"/>
      <c r="B151" s="79"/>
      <c r="C151" s="79"/>
      <c r="D151" s="133" t="s">
        <v>216</v>
      </c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5"/>
      <c r="AB151" s="85">
        <f>SUM(AB149:AB150)</f>
        <v>930000</v>
      </c>
    </row>
    <row r="152" spans="1:34" s="1" customFormat="1" ht="9.75" customHeight="1" x14ac:dyDescent="0.2">
      <c r="A152" s="38"/>
      <c r="B152" s="6"/>
      <c r="C152" s="9"/>
      <c r="D152" s="6"/>
      <c r="E152" s="58"/>
      <c r="F152" s="19"/>
      <c r="G152" s="20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10"/>
      <c r="AA152"/>
      <c r="AB152"/>
      <c r="AE152" s="75"/>
    </row>
    <row r="153" spans="1:34" s="1" customFormat="1" x14ac:dyDescent="0.2">
      <c r="A153" s="45"/>
      <c r="B153" s="68"/>
      <c r="C153" s="4"/>
      <c r="D153"/>
      <c r="E153" s="66"/>
      <c r="F153" s="14"/>
      <c r="G153" s="1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10"/>
      <c r="AA153"/>
      <c r="AB153"/>
    </row>
    <row r="154" spans="1:34" s="1" customFormat="1" x14ac:dyDescent="0.2">
      <c r="A154" s="45"/>
      <c r="B154" s="136" t="s">
        <v>280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  <c r="Z154" s="136"/>
      <c r="AA154" s="136"/>
      <c r="AB154" s="136"/>
    </row>
    <row r="155" spans="1:34" x14ac:dyDescent="0.2">
      <c r="A155" s="45"/>
      <c r="B155" s="68"/>
      <c r="C155" s="4"/>
      <c r="D155"/>
      <c r="E155" s="66"/>
      <c r="F155" s="74"/>
      <c r="G155" s="15"/>
      <c r="AH155" s="1"/>
    </row>
    <row r="156" spans="1:34" x14ac:dyDescent="0.2">
      <c r="A156" s="45"/>
      <c r="B156" s="16" t="s">
        <v>196</v>
      </c>
      <c r="C156" s="129" t="s">
        <v>197</v>
      </c>
      <c r="D156" s="113"/>
      <c r="E156" s="113"/>
      <c r="F156" s="72"/>
      <c r="G156" s="7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130" t="s">
        <v>199</v>
      </c>
      <c r="AA156" s="130"/>
      <c r="AB156" s="130"/>
      <c r="AH156" s="1"/>
    </row>
    <row r="157" spans="1:34" x14ac:dyDescent="0.2">
      <c r="A157" s="45"/>
      <c r="B157" s="16"/>
      <c r="C157" s="129" t="s">
        <v>229</v>
      </c>
      <c r="D157" s="113"/>
      <c r="E157" s="113"/>
      <c r="F157" s="72" t="s">
        <v>164</v>
      </c>
      <c r="G157" s="70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130" t="s">
        <v>200</v>
      </c>
      <c r="AA157" s="130"/>
      <c r="AB157" s="130"/>
    </row>
    <row r="158" spans="1:34" x14ac:dyDescent="0.2">
      <c r="A158" s="45"/>
      <c r="B158" s="16"/>
      <c r="D158" s="8" t="s">
        <v>228</v>
      </c>
      <c r="F158" s="72" t="s">
        <v>164</v>
      </c>
      <c r="G158" s="70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130" t="s">
        <v>198</v>
      </c>
      <c r="AA158" s="130"/>
      <c r="AB158" s="130"/>
    </row>
    <row r="159" spans="1:34" x14ac:dyDescent="0.2">
      <c r="A159" s="45"/>
      <c r="B159" s="16"/>
      <c r="C159" s="129" t="s">
        <v>198</v>
      </c>
      <c r="D159" s="113"/>
      <c r="E159" s="113"/>
      <c r="F159" s="72" t="s">
        <v>164</v>
      </c>
      <c r="G159" s="70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AA159" s="71"/>
    </row>
    <row r="160" spans="1:34" x14ac:dyDescent="0.2">
      <c r="A160" s="45"/>
      <c r="B160" s="16"/>
      <c r="C160" s="8"/>
      <c r="D160" s="4"/>
      <c r="E160" s="60"/>
      <c r="F160" s="73"/>
      <c r="G160" s="70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AA160" s="8"/>
    </row>
    <row r="161" spans="1:31" x14ac:dyDescent="0.2">
      <c r="A161" s="45"/>
      <c r="B161" s="16"/>
      <c r="C161" s="8"/>
      <c r="D161" s="4"/>
      <c r="E161" s="60"/>
      <c r="F161" s="72" t="s">
        <v>164</v>
      </c>
      <c r="G161" s="7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AA161" s="8"/>
    </row>
    <row r="162" spans="1:31" x14ac:dyDescent="0.2">
      <c r="A162" s="45"/>
      <c r="B162" s="69"/>
      <c r="C162" s="8"/>
      <c r="D162" s="4"/>
      <c r="E162" s="60"/>
      <c r="F162" s="73"/>
      <c r="G162" s="7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AA162" s="8"/>
    </row>
    <row r="163" spans="1:31" x14ac:dyDescent="0.2">
      <c r="A163" s="39"/>
      <c r="B163" s="69" t="s">
        <v>278</v>
      </c>
      <c r="C163" s="129" t="s">
        <v>201</v>
      </c>
      <c r="D163" s="129"/>
      <c r="E163" s="129"/>
      <c r="F163" s="72"/>
      <c r="G163" s="7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AA163" s="8" t="s">
        <v>203</v>
      </c>
      <c r="AD163" s="18"/>
      <c r="AE163" s="18"/>
    </row>
    <row r="164" spans="1:31" x14ac:dyDescent="0.2">
      <c r="A164" s="39"/>
      <c r="B164" s="16" t="s">
        <v>279</v>
      </c>
      <c r="C164" s="129" t="s">
        <v>202</v>
      </c>
      <c r="D164" s="129"/>
      <c r="E164" s="129"/>
      <c r="F164" s="72"/>
      <c r="G164" s="7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AA164" s="8" t="s">
        <v>227</v>
      </c>
    </row>
    <row r="165" spans="1:31" x14ac:dyDescent="0.2">
      <c r="A165" s="45"/>
      <c r="B165" s="4"/>
      <c r="F165" s="14"/>
      <c r="G165" s="15"/>
    </row>
    <row r="166" spans="1:31" ht="26.25" customHeight="1" x14ac:dyDescent="0.2">
      <c r="A166" s="39"/>
      <c r="B166" s="4"/>
      <c r="C166"/>
      <c r="D166"/>
      <c r="F166" s="14"/>
      <c r="G166" s="15"/>
    </row>
    <row r="167" spans="1:31" x14ac:dyDescent="0.2">
      <c r="A167" s="46"/>
      <c r="B167" s="1"/>
      <c r="C167" s="1"/>
      <c r="D167" s="1"/>
      <c r="F167" s="14"/>
      <c r="G167" s="15"/>
    </row>
    <row r="168" spans="1:31" x14ac:dyDescent="0.2">
      <c r="F168" s="14"/>
      <c r="G168" s="15"/>
    </row>
    <row r="169" spans="1:31" x14ac:dyDescent="0.2">
      <c r="F169" s="14"/>
      <c r="G169" s="15"/>
    </row>
  </sheetData>
  <mergeCells count="27">
    <mergeCell ref="D148:AA148"/>
    <mergeCell ref="D149:AA149"/>
    <mergeCell ref="D150:AA150"/>
    <mergeCell ref="D151:AA151"/>
    <mergeCell ref="B154:AB154"/>
    <mergeCell ref="C164:E164"/>
    <mergeCell ref="C163:E163"/>
    <mergeCell ref="Z156:AB156"/>
    <mergeCell ref="Z157:AB157"/>
    <mergeCell ref="Z158:AB158"/>
    <mergeCell ref="C157:E157"/>
    <mergeCell ref="C159:E159"/>
    <mergeCell ref="C156:E156"/>
    <mergeCell ref="D145:AA145"/>
    <mergeCell ref="D146:AA146"/>
    <mergeCell ref="D147:AA147"/>
    <mergeCell ref="A5:AB6"/>
    <mergeCell ref="A9:AB9"/>
    <mergeCell ref="D144:AA144"/>
    <mergeCell ref="D142:AA142"/>
    <mergeCell ref="D141:AA141"/>
    <mergeCell ref="D143:AA143"/>
    <mergeCell ref="A140:AA140"/>
    <mergeCell ref="B15:AB15"/>
    <mergeCell ref="A30:AA30"/>
    <mergeCell ref="B31:AB31"/>
    <mergeCell ref="A139:AA139"/>
  </mergeCells>
  <phoneticPr fontId="0" type="noConversion"/>
  <pageMargins left="0.23622047244094491" right="0.23622047244094491" top="0.6692913385826772" bottom="0.59055118110236227" header="0.51181102362204722" footer="0.15748031496062992"/>
  <pageSetup paperSize="9" scale="90" orientation="portrait" r:id="rId1"/>
  <headerFooter alignWithMargins="0">
    <oddHeader>&amp;RΠροϋπολογισμός</oddHeader>
    <oddFooter>&amp;LΕΡΓΟ: "Συντήρηση Δικτύων Ύδρευσης Γ Τομέα (2025)&amp;R&amp;P/&amp;N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Προϋπολογισμός</vt:lpstr>
      <vt:lpstr>Προϋπολογισμός!Print_Area</vt:lpstr>
      <vt:lpstr>Προϋπολογισμός!Print_Titles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SPYROS FRAGOS</dc:creator>
  <cp:lastModifiedBy>Αθανάσιος Παππάς</cp:lastModifiedBy>
  <cp:lastPrinted>2025-10-08T08:30:10Z</cp:lastPrinted>
  <dcterms:created xsi:type="dcterms:W3CDTF">1998-09-08T10:57:19Z</dcterms:created>
  <dcterms:modified xsi:type="dcterms:W3CDTF">2025-11-10T12:37:35Z</dcterms:modified>
</cp:coreProperties>
</file>